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3 (2)" sheetId="1" r:id="rId1"/>
    <sheet name="01.03" sheetId="2" r:id="rId2"/>
  </sheets>
  <definedNames>
    <definedName name="_xlnm.Print_Titles" localSheetId="1">'01.03'!$6:$9</definedName>
    <definedName name="_xlnm.Print_Titles" localSheetId="0">'01.03 (2)'!$6:$9</definedName>
    <definedName name="_xlnm.Print_Area" localSheetId="1">'01.03'!$A$1:$J$80</definedName>
    <definedName name="_xlnm.Print_Area" localSheetId="0">'01.03 (2)'!$A$1:$J$80</definedName>
  </definedNames>
  <calcPr fullCalcOnLoad="1"/>
</workbook>
</file>

<file path=xl/sharedStrings.xml><?xml version="1.0" encoding="utf-8"?>
<sst xmlns="http://schemas.openxmlformats.org/spreadsheetml/2006/main" count="408" uniqueCount="183">
  <si>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</si>
  <si>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</si>
  <si>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</si>
  <si>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</si>
  <si>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</si>
  <si>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</si>
  <si>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</si>
  <si>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</si>
  <si>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</si>
  <si>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</si>
  <si>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</si>
  <si>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</si>
  <si>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</si>
  <si>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</si>
  <si>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</si>
  <si>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</si>
  <si>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</si>
  <si>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</si>
  <si>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</si>
  <si>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</si>
  <si>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</si>
  <si>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</si>
  <si>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</si>
  <si>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</si>
  <si>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</si>
  <si>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Підприємство Астри" ЗМГОТРІ "Общее дело"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</si>
  <si>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</si>
  <si>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</si>
  <si>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тел.287-59-46</t>
  </si>
  <si>
    <t>Фізична особа-підприємець Різниченко Леся Валеріївна</t>
  </si>
  <si>
    <t xml:space="preserve">О.В. Маменко </t>
  </si>
  <si>
    <t>О.С.Надточій</t>
  </si>
  <si>
    <t>Продукція тваринництва та супутня продукція (яйця курячі харчові вищої категорії)</t>
  </si>
  <si>
    <t>Оброблені фрукти та овочі (мармелад, повидло, сухофрукти)</t>
  </si>
  <si>
    <t>Хлібопродукти, свіжовипечені хлібобулочні та кондитерські вироби  (Вироби хлібобулочні в асортименті)</t>
  </si>
  <si>
    <t>№ 02/40 від 12.01.18</t>
  </si>
  <si>
    <t>Послуги провайдерів (Інтернет тариф 6М)</t>
  </si>
  <si>
    <t>Фізична особа-підприємець Баглер Сергій Костянтинович</t>
  </si>
  <si>
    <t>№ 01/10  від 16.01.19</t>
  </si>
  <si>
    <t>№ 02/10  від 18.01.19</t>
  </si>
  <si>
    <t>Фурнітура різна (Похоронне приладдя)</t>
  </si>
  <si>
    <t>Комп’ютерне обладнання (Комп’ютерна миша А4 Тech G3-200N чорна бездротова)</t>
  </si>
  <si>
    <t>№ 03/10  від 21.01.19</t>
  </si>
  <si>
    <t>Фізична особа-підприємець Столярова Тетяна Євгенівна</t>
  </si>
  <si>
    <t>№ 08/10  від 18.01.19</t>
  </si>
  <si>
    <t>Мішки та пакети (Мішки)</t>
  </si>
  <si>
    <t>№ 09/10  від 18.01.19</t>
  </si>
  <si>
    <t>Вентиляційне обладнання (Гратки вентиляційні)</t>
  </si>
  <si>
    <t>№ 10/10  від 18.01.19</t>
  </si>
  <si>
    <t>Пластмасові вироби (Пластмасові вироби різні)</t>
  </si>
  <si>
    <t>№ 11/10  від 24.01.19</t>
  </si>
  <si>
    <t>Вироби з дроту (Дріт оцинкований DS06)</t>
  </si>
  <si>
    <t>№ 06/10-е  від 16.01.19</t>
  </si>
  <si>
    <t>Нафта і дистиляти (Бензин А-92, євро 5, картки на пальне; дизельне пальне. картки на пальне)</t>
  </si>
  <si>
    <t xml:space="preserve"> Товариство з обмеженою відповідальністю "ЗОГ РІТЕЙЛ"</t>
  </si>
  <si>
    <t>№ 94/10-т від 03.09.18</t>
  </si>
  <si>
    <t>Товариство з обмеженою відповідальністю "Торговий дім "Запоріжоілгруп"</t>
  </si>
  <si>
    <t>Газове паливо (Пропан скраплений, картки на пальне)</t>
  </si>
  <si>
    <t>Товариство з обмеженою відповідальністю "Агротех"</t>
  </si>
  <si>
    <t>№ 02/30-т від 08.01.19</t>
  </si>
  <si>
    <t>№ 01/30-т від 02.01.19</t>
  </si>
  <si>
    <t>Товариство з обмеженою відповідальністю "ТД "АТТІС"</t>
  </si>
  <si>
    <t>№ 08/30-т від 08.01.19</t>
  </si>
  <si>
    <t>Молоко та вершки (молоко коров’яче  пастеризоване 2.5%)</t>
  </si>
  <si>
    <t>№ 06/30-е від 08.01.19</t>
  </si>
  <si>
    <t>Сухарі та печиво; пресерви з хлібобулочних і кондитерських виробів) (печиво, пряники, вафлі)</t>
  </si>
  <si>
    <t>№ 09/30-т від 08.01.19</t>
  </si>
  <si>
    <t>Сирні продукти (Сир кисломолочний 9% ваговий; Маса сиркова з наповнювачем 16.5-23% ; Сир твердий 50% )</t>
  </si>
  <si>
    <t>№ 11/30-т від 15.01.19</t>
  </si>
  <si>
    <t>Товариство з додатковою відповідальністю "ЕкоФуд Днепр"</t>
  </si>
  <si>
    <t>№ 12/30-т від 11.01.19</t>
  </si>
  <si>
    <t>М'ясо (м'ясо куряче; та потрухи різни)</t>
  </si>
  <si>
    <t>Товариство з обмеженою відповідальністю "Запоріжінвестторг"</t>
  </si>
  <si>
    <t>№ 16/30-е від 16.01.19</t>
  </si>
  <si>
    <t>Рафіновані олії та жири ( Олія соняшникова рафінована)</t>
  </si>
  <si>
    <t>Товариство з обмеженою відповідальністю "ГУД ШЕФ"</t>
  </si>
  <si>
    <t>№ 17/30-е від 14.01.19</t>
  </si>
  <si>
    <t>Продукція тваринництва та супутня продукція (яйця курячі харчові 1с)</t>
  </si>
  <si>
    <t>Фізична особа-підприємець Егідес Олена Юріївна</t>
  </si>
  <si>
    <t>№ 01/40 від 24.01.19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</si>
  <si>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</si>
  <si>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Запорізька районна державна лікарня ветеринарної медицини</t>
  </si>
  <si>
    <t>00699164</t>
  </si>
  <si>
    <t>Ветеринарні послуги</t>
  </si>
  <si>
    <t>№ 03/40 від 11.01.19</t>
  </si>
  <si>
    <t>№ 08/40 від 07.02.19</t>
  </si>
  <si>
    <t>Послуги лікувальних закладів та супутні послуги (проведення періодичний медичних оглядів)</t>
  </si>
  <si>
    <t>Комунальний заклад "Запорізька центральна районна лікарня" Запорізької районної ради</t>
  </si>
  <si>
    <t>Публічне акціонерне товариство Страхова компанія "Оранта-Січ"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</si>
  <si>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</si>
  <si>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06/02/02 від 05.02.19</t>
  </si>
  <si>
    <t>Страхові послуги (Обов’язкове страхування водіїв)</t>
  </si>
  <si>
    <t>№ 06/09/01 від 05.02.19</t>
  </si>
  <si>
    <t>№ 697 від 01.01.06</t>
  </si>
  <si>
    <t>Комунальне підприємство «Водоканал» ЗОР</t>
  </si>
  <si>
    <t>03327121</t>
  </si>
  <si>
    <t>Питна вода</t>
  </si>
  <si>
    <t>КЕКВ 2220 "Медикаменти та перев'язувальні матеріали"</t>
  </si>
  <si>
    <t>Товариство з обмеженою відповідальністю "БаДМ"</t>
  </si>
  <si>
    <t>Фармацевтична продукція (Ліки в асортименті)</t>
  </si>
  <si>
    <t>№ 01/20-т  від 22.01.19</t>
  </si>
  <si>
    <t>Технічне обслуговування і ремонт офісної техніки</t>
  </si>
  <si>
    <t>№ 02/40 від 24.01.19</t>
  </si>
  <si>
    <t>Консультаційні послуги у галузях інженерії та будівництва (Розробка проекту вогнезахисту конструкцій)</t>
  </si>
  <si>
    <t xml:space="preserve">Послуги пожежних і рятувальних служб (Роботи з вогнезахисту деревяних конструкцій) </t>
  </si>
  <si>
    <t xml:space="preserve">Послуги з ремонту і технічного обслуговування протипожежного обладнання (Технічне обслуговування та перезарядка вогнегасників) </t>
  </si>
  <si>
    <t>Товариство з обмеженою відповідальністю "Сонар-Плюс"</t>
  </si>
  <si>
    <t>№ 05/40 від 05.02.19</t>
  </si>
  <si>
    <t>№ 06/40 від 05.02.19</t>
  </si>
  <si>
    <t>№ 07/40 від 05.02.19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</si>
  <si>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</si>
  <si>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</si>
  <si>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61/02/27 від 07.02.19</t>
  </si>
  <si>
    <t>№ 07/10-т  від 22.01.19</t>
  </si>
  <si>
    <t>Сушена чи солена риба; риба в розсолі; копчена риба (оселедець с/с, кілька с/с, салака с/с)</t>
  </si>
  <si>
    <t>№ 05/30-е від 16.01.19</t>
  </si>
  <si>
    <t>Фізична особа-підприємець Зіборова Тетяна Василівна</t>
  </si>
  <si>
    <t>№ 04/40-е від 31.01.19</t>
  </si>
  <si>
    <t>Послуги з ремонту і технічного обслуговування техніки (Послуги з технічного обслуговування обладнання котелень)</t>
  </si>
  <si>
    <t>Фізична особа-підприємець Гордійчук Роман Олексійович</t>
  </si>
  <si>
    <t>№ 03/30-е від 08.01.19</t>
  </si>
  <si>
    <t>Харчові жири (маргарин м’який, середньо-калорійний)</t>
  </si>
  <si>
    <t>№ 12/10  від 04.02.19</t>
  </si>
  <si>
    <t>Знаряддя (Сокира 1.2кг, совкова лопата, черенки)</t>
  </si>
  <si>
    <t>№ 04/10  від 04.02.19</t>
  </si>
  <si>
    <t xml:space="preserve">Мастильні засоби (Моторна олива  Юкойл 10w40, 5л, напівсинт.) </t>
  </si>
  <si>
    <t>Фізична особа-підприємець Чуб Євгеній Валерійович</t>
  </si>
  <si>
    <t>№ 05/10  від 04.02.19</t>
  </si>
  <si>
    <t>Фарби (фарби)</t>
  </si>
  <si>
    <t>№ 13/10  від 04.02.19</t>
  </si>
  <si>
    <t>Комп’ютерне обладнання (Комп’ютерне  обладнання різне)</t>
  </si>
  <si>
    <t>№ 14/10  від 04.02.19</t>
  </si>
  <si>
    <t>Фізична особа-підприємець Коломоєць Євген Володимирович</t>
  </si>
  <si>
    <t>№ 15/10  від 31.01.19</t>
  </si>
  <si>
    <t>Основні неорганічні хімічні речовини (Карбонат натрию (сода кальцинована)</t>
  </si>
  <si>
    <t>Товариство з обмеженою відповідальністю "ГОЛДСНАБ"</t>
  </si>
  <si>
    <t>№ 16/10-е  від 11.02.19</t>
  </si>
  <si>
    <t>Туалетний папір, носові хустинки, рушники для рук і серветки (туалетний папір)</t>
  </si>
  <si>
    <t>05477592</t>
  </si>
  <si>
    <t>02307300</t>
  </si>
  <si>
    <t>ПОГ "Криворізьке УВП УТОС"</t>
  </si>
  <si>
    <t>№ 17/10  від 18.02.19</t>
  </si>
  <si>
    <t>Кухонне приладдя, товари для дому та господарства і приладдя для закладів громадського харчування (термоси харчові 1.6л метал)</t>
  </si>
  <si>
    <t>Фізична особа-підприємець Синицька Христина Романівна</t>
  </si>
  <si>
    <t>3462511822</t>
  </si>
  <si>
    <t>№ 02/20-е від 31.01.19</t>
  </si>
  <si>
    <t>Медичне обладнання (інструменти, обладнання і матеріали)</t>
  </si>
  <si>
    <t xml:space="preserve"> Товариство з обмеженою відповідальністю "Віджи .Медікал"</t>
  </si>
  <si>
    <t>№ 07/30-е від 08.01.19</t>
  </si>
  <si>
    <t>М’ясопродукти (Ковбасні вироби різних найменувань)</t>
  </si>
  <si>
    <t>№ 10/30-т від 15.01.19</t>
  </si>
  <si>
    <t>Товариство з обмеженою відповідальністю "ТРЕЙД ПРОДАКТС"</t>
  </si>
  <si>
    <t>Овочі, фрукти та горіхи (фрукти та цитрусові в асортименті)</t>
  </si>
  <si>
    <t>№ 15/30-е від 16.01.19</t>
  </si>
  <si>
    <t>Цукор і супутня продукція (Цукор)</t>
  </si>
  <si>
    <t>№ 18/30 від 06.02.19</t>
  </si>
  <si>
    <t>Фізична особа-підприємець Кондрашова Ірина Петрівна</t>
  </si>
  <si>
    <t>Заправи та приправи (сіль кухонна харчова)</t>
  </si>
  <si>
    <t>№ 19/30-т від 06.02.19</t>
  </si>
  <si>
    <t>Товариство з обмеженою  відповідальністю "СІМБІ ПЛЮС"</t>
  </si>
  <si>
    <t>Вершкове масло (масло вершкове)</t>
  </si>
  <si>
    <t>№ 20/30-е від 20.02.19</t>
  </si>
  <si>
    <t>Кава, чай та супутня продукція  (Напій розчинний "Галич-Ранок"; чай чорний байховий купажований листовий) чай)</t>
  </si>
  <si>
    <t>Приватне підприємство "Шуліка"</t>
  </si>
  <si>
    <t>№ 21/30-е від 16.02.19</t>
  </si>
  <si>
    <t>Сирі олії та тваринні і рослинні жири ( жир курячій топленний)</t>
  </si>
  <si>
    <t>Товариство з обмеженою  відповідальністю "Вільнянський молокозавод"</t>
  </si>
  <si>
    <t>№ 22/30-т від 22.02.19</t>
  </si>
  <si>
    <t>Молочні продукти різні (Кефір02,5%,  сметана 15%, ряжанка 4%)</t>
  </si>
  <si>
    <t>№ 24/30-е від 22.02.19</t>
  </si>
  <si>
    <t>Крохмалі та крохмалепродукти (крохмаль картопляний, крупа манна)</t>
  </si>
  <si>
    <t>Фізична особа-підприємець  Щербина Володимир Олександрович</t>
  </si>
  <si>
    <t>КЕКВ 3110 "Придбання обладнання і предметів довгострокового користування"</t>
  </si>
  <si>
    <t>Всього за КЕКВ 3110</t>
  </si>
  <si>
    <t>№ 01/3110-е від 16.02.19</t>
  </si>
  <si>
    <t>02006722</t>
  </si>
  <si>
    <t>Фізична особа-підприємець Єрохін Олександр Петрович</t>
  </si>
  <si>
    <t>Машини для виробництва текстильних виробів (промислова швейна машина)</t>
  </si>
  <si>
    <t>Всього за КЕКВ 2220</t>
  </si>
  <si>
    <t>про укладення договорів про закупівлю товарів, робіт і послуг та їх виконання за станом на 01.03.2019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</si>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</sst>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="75" zoomScaleNormal="75" zoomScaleSheetLayoutView="75" zoomScalePageLayoutView="0" workbookViewId="0" topLeftCell="A59">
      <selection activeCell="G78" sqref="G78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3.875" style="21" customWidth="1"/>
    <col min="10" max="10" width="13.75390625" style="10" customWidth="1"/>
    <col min="11" max="16384" width="9.125" style="3" customWidth="1"/>
  </cols>
  <sheetData>
    <row r="1" spans="1:10" ht="18.7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55" t="s">
        <v>179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>
      <c r="A3" s="56" t="s">
        <v>27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</row>
    <row r="6" spans="1:11" ht="18.75">
      <c r="A6" s="57" t="s">
        <v>0</v>
      </c>
      <c r="B6" s="57" t="s">
        <v>1</v>
      </c>
      <c r="C6" s="57" t="s">
        <v>20</v>
      </c>
      <c r="D6" s="57" t="s">
        <v>2</v>
      </c>
      <c r="E6" s="54" t="s">
        <v>3</v>
      </c>
      <c r="F6" s="54" t="s">
        <v>4</v>
      </c>
      <c r="G6" s="54"/>
      <c r="H6" s="54"/>
      <c r="I6" s="54"/>
      <c r="J6" s="54"/>
      <c r="K6" s="4"/>
    </row>
    <row r="7" spans="1:11" ht="18.75">
      <c r="A7" s="57"/>
      <c r="B7" s="57"/>
      <c r="C7" s="57"/>
      <c r="D7" s="57"/>
      <c r="E7" s="54"/>
      <c r="F7" s="54" t="s">
        <v>18</v>
      </c>
      <c r="G7" s="54" t="s">
        <v>19</v>
      </c>
      <c r="H7" s="54"/>
      <c r="I7" s="54"/>
      <c r="J7" s="54"/>
      <c r="K7" s="4"/>
    </row>
    <row r="8" spans="1:11" ht="89.25">
      <c r="A8" s="57"/>
      <c r="B8" s="57"/>
      <c r="C8" s="57"/>
      <c r="D8" s="57"/>
      <c r="E8" s="54"/>
      <c r="F8" s="54"/>
      <c r="G8" s="33" t="s">
        <v>5</v>
      </c>
      <c r="H8" s="32" t="s">
        <v>6</v>
      </c>
      <c r="I8" s="33" t="s">
        <v>7</v>
      </c>
      <c r="J8" s="32" t="s">
        <v>8</v>
      </c>
      <c r="K8" s="4"/>
    </row>
    <row r="9" spans="1:10" s="4" customFormat="1" ht="18.75">
      <c r="A9" s="31">
        <v>1</v>
      </c>
      <c r="B9" s="31">
        <v>2</v>
      </c>
      <c r="C9" s="31">
        <v>3</v>
      </c>
      <c r="D9" s="31">
        <v>4</v>
      </c>
      <c r="E9" s="34">
        <v>5</v>
      </c>
      <c r="F9" s="34">
        <v>6</v>
      </c>
      <c r="G9" s="35">
        <v>7</v>
      </c>
      <c r="H9" s="35">
        <v>8</v>
      </c>
      <c r="I9" s="35">
        <v>9</v>
      </c>
      <c r="J9" s="34">
        <v>10</v>
      </c>
    </row>
    <row r="10" spans="1:10" ht="18.75">
      <c r="A10" s="53" t="s">
        <v>11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38.25">
      <c r="A11" s="37" t="s">
        <v>38</v>
      </c>
      <c r="B11" s="37" t="s">
        <v>37</v>
      </c>
      <c r="C11" s="31">
        <v>2811012290</v>
      </c>
      <c r="D11" s="38" t="s">
        <v>23</v>
      </c>
      <c r="E11" s="32">
        <f>2.45+19.646+0.65</f>
        <v>22.746</v>
      </c>
      <c r="F11" s="32">
        <f aca="true" t="shared" si="0" ref="F11:F29">SUM(G11:J11)</f>
        <v>3.1</v>
      </c>
      <c r="G11" s="33">
        <f>2.45+0.65</f>
        <v>3.1</v>
      </c>
      <c r="H11" s="32"/>
      <c r="I11" s="33"/>
      <c r="J11" s="32"/>
    </row>
    <row r="12" spans="1:10" ht="25.5">
      <c r="A12" s="37" t="s">
        <v>39</v>
      </c>
      <c r="B12" s="37" t="s">
        <v>43</v>
      </c>
      <c r="C12" s="31">
        <v>2387118949</v>
      </c>
      <c r="D12" s="39" t="s">
        <v>40</v>
      </c>
      <c r="E12" s="32">
        <v>29.24</v>
      </c>
      <c r="F12" s="32">
        <f t="shared" si="0"/>
        <v>29.24</v>
      </c>
      <c r="G12" s="33"/>
      <c r="H12" s="32"/>
      <c r="I12" s="33">
        <v>29.24</v>
      </c>
      <c r="J12" s="32"/>
    </row>
    <row r="13" spans="1:10" ht="38.25">
      <c r="A13" s="37" t="s">
        <v>42</v>
      </c>
      <c r="B13" s="40" t="s">
        <v>25</v>
      </c>
      <c r="C13" s="31">
        <v>33794989</v>
      </c>
      <c r="D13" s="41" t="s">
        <v>41</v>
      </c>
      <c r="E13" s="32">
        <v>0.472</v>
      </c>
      <c r="F13" s="32">
        <f>SUM(G13:J13)</f>
        <v>0.472</v>
      </c>
      <c r="G13" s="33"/>
      <c r="H13" s="32"/>
      <c r="I13" s="33">
        <v>0.472</v>
      </c>
      <c r="J13" s="32"/>
    </row>
    <row r="14" spans="1:10" ht="48" customHeight="1">
      <c r="A14" s="37" t="s">
        <v>124</v>
      </c>
      <c r="B14" s="40" t="s">
        <v>126</v>
      </c>
      <c r="C14" s="31">
        <v>3241110998</v>
      </c>
      <c r="D14" s="41" t="s">
        <v>125</v>
      </c>
      <c r="E14" s="32">
        <v>4.914</v>
      </c>
      <c r="F14" s="32">
        <f>SUM(G14:J14)</f>
        <v>4.914</v>
      </c>
      <c r="G14" s="33">
        <v>4.914</v>
      </c>
      <c r="H14" s="32"/>
      <c r="I14" s="33"/>
      <c r="J14" s="32"/>
    </row>
    <row r="15" spans="1:10" ht="50.25" customHeight="1">
      <c r="A15" s="37" t="s">
        <v>127</v>
      </c>
      <c r="B15" s="40" t="s">
        <v>126</v>
      </c>
      <c r="C15" s="31">
        <v>3241110998</v>
      </c>
      <c r="D15" s="41" t="s">
        <v>23</v>
      </c>
      <c r="E15" s="32">
        <v>4.3875</v>
      </c>
      <c r="F15" s="32">
        <f>SUM(G15:J15)</f>
        <v>4.3875</v>
      </c>
      <c r="G15" s="33">
        <v>4.3875</v>
      </c>
      <c r="H15" s="32"/>
      <c r="I15" s="33"/>
      <c r="J15" s="32"/>
    </row>
    <row r="16" spans="1:10" ht="51.75" customHeight="1">
      <c r="A16" s="37" t="s">
        <v>52</v>
      </c>
      <c r="B16" s="40" t="s">
        <v>54</v>
      </c>
      <c r="C16" s="31">
        <v>41224168</v>
      </c>
      <c r="D16" s="41" t="s">
        <v>53</v>
      </c>
      <c r="E16" s="32">
        <v>39.48</v>
      </c>
      <c r="F16" s="32">
        <f>SUM(G16:J16)</f>
        <v>39.480000000000004</v>
      </c>
      <c r="G16" s="33">
        <f>27.18+12.3</f>
        <v>39.480000000000004</v>
      </c>
      <c r="H16" s="32"/>
      <c r="I16" s="33"/>
      <c r="J16" s="32"/>
    </row>
    <row r="17" spans="1:10" ht="41.25" customHeight="1">
      <c r="A17" s="37" t="s">
        <v>113</v>
      </c>
      <c r="B17" s="40" t="s">
        <v>54</v>
      </c>
      <c r="C17" s="31">
        <v>41224168</v>
      </c>
      <c r="D17" s="41" t="s">
        <v>57</v>
      </c>
      <c r="E17" s="32">
        <v>16.458</v>
      </c>
      <c r="F17" s="32">
        <f>SUM(G17:J17)</f>
        <v>16.458</v>
      </c>
      <c r="G17" s="33">
        <v>16.458</v>
      </c>
      <c r="H17" s="32"/>
      <c r="I17" s="33"/>
      <c r="J17" s="32"/>
    </row>
    <row r="18" spans="1:10" ht="25.5">
      <c r="A18" s="37" t="s">
        <v>44</v>
      </c>
      <c r="B18" s="37" t="s">
        <v>29</v>
      </c>
      <c r="C18" s="31">
        <v>2910606505</v>
      </c>
      <c r="D18" s="41" t="s">
        <v>45</v>
      </c>
      <c r="E18" s="32">
        <v>0.12</v>
      </c>
      <c r="F18" s="32">
        <f t="shared" si="0"/>
        <v>0.12</v>
      </c>
      <c r="G18" s="33"/>
      <c r="H18" s="32"/>
      <c r="I18" s="33">
        <v>0.12</v>
      </c>
      <c r="J18" s="32"/>
    </row>
    <row r="19" spans="1:10" ht="25.5">
      <c r="A19" s="37" t="s">
        <v>46</v>
      </c>
      <c r="B19" s="37" t="s">
        <v>29</v>
      </c>
      <c r="C19" s="31">
        <v>2910606505</v>
      </c>
      <c r="D19" s="41" t="s">
        <v>47</v>
      </c>
      <c r="E19" s="32">
        <v>0.41</v>
      </c>
      <c r="F19" s="32">
        <f t="shared" si="0"/>
        <v>0.41</v>
      </c>
      <c r="G19" s="33"/>
      <c r="H19" s="32"/>
      <c r="I19" s="33">
        <v>0.41</v>
      </c>
      <c r="J19" s="32"/>
    </row>
    <row r="20" spans="1:10" ht="25.5">
      <c r="A20" s="37" t="s">
        <v>48</v>
      </c>
      <c r="B20" s="37" t="s">
        <v>29</v>
      </c>
      <c r="C20" s="31">
        <v>2910606505</v>
      </c>
      <c r="D20" s="41" t="s">
        <v>49</v>
      </c>
      <c r="E20" s="32">
        <v>0.8</v>
      </c>
      <c r="F20" s="32">
        <f t="shared" si="0"/>
        <v>0.38</v>
      </c>
      <c r="G20" s="33"/>
      <c r="H20" s="32"/>
      <c r="I20" s="33">
        <v>0.38</v>
      </c>
      <c r="J20" s="32"/>
    </row>
    <row r="21" spans="1:10" ht="38.25">
      <c r="A21" s="37" t="s">
        <v>50</v>
      </c>
      <c r="B21" s="37" t="s">
        <v>24</v>
      </c>
      <c r="C21" s="31">
        <v>2587702593</v>
      </c>
      <c r="D21" s="41" t="s">
        <v>51</v>
      </c>
      <c r="E21" s="32">
        <v>5.05</v>
      </c>
      <c r="F21" s="32">
        <f t="shared" si="0"/>
        <v>5.05</v>
      </c>
      <c r="G21" s="33">
        <v>5.05</v>
      </c>
      <c r="H21" s="32"/>
      <c r="I21" s="33"/>
      <c r="J21" s="32"/>
    </row>
    <row r="22" spans="1:10" ht="25.5">
      <c r="A22" s="37" t="s">
        <v>122</v>
      </c>
      <c r="B22" s="37" t="s">
        <v>29</v>
      </c>
      <c r="C22" s="31">
        <v>2910606505</v>
      </c>
      <c r="D22" s="41" t="s">
        <v>123</v>
      </c>
      <c r="E22" s="32">
        <v>2.132</v>
      </c>
      <c r="F22" s="32">
        <f t="shared" si="0"/>
        <v>2.132</v>
      </c>
      <c r="G22" s="33">
        <v>2.132</v>
      </c>
      <c r="H22" s="32"/>
      <c r="I22" s="33"/>
      <c r="J22" s="32"/>
    </row>
    <row r="23" spans="1:10" ht="25.5">
      <c r="A23" s="37" t="s">
        <v>129</v>
      </c>
      <c r="B23" s="37" t="s">
        <v>29</v>
      </c>
      <c r="C23" s="31">
        <v>2910606505</v>
      </c>
      <c r="D23" s="41" t="s">
        <v>128</v>
      </c>
      <c r="E23" s="32">
        <v>0.487</v>
      </c>
      <c r="F23" s="32">
        <f t="shared" si="0"/>
        <v>0.487</v>
      </c>
      <c r="G23" s="33"/>
      <c r="H23" s="32"/>
      <c r="I23" s="33">
        <v>0.487</v>
      </c>
      <c r="J23" s="32"/>
    </row>
    <row r="24" spans="1:10" ht="38.25">
      <c r="A24" s="37" t="s">
        <v>131</v>
      </c>
      <c r="B24" s="37" t="s">
        <v>132</v>
      </c>
      <c r="C24" s="31">
        <v>2819313730</v>
      </c>
      <c r="D24" s="41" t="s">
        <v>130</v>
      </c>
      <c r="E24" s="32">
        <v>6.25</v>
      </c>
      <c r="F24" s="32">
        <f t="shared" si="0"/>
        <v>6.25</v>
      </c>
      <c r="G24" s="33"/>
      <c r="H24" s="32"/>
      <c r="I24" s="33">
        <v>6.25</v>
      </c>
      <c r="J24" s="32"/>
    </row>
    <row r="25" spans="1:10" ht="46.5" customHeight="1">
      <c r="A25" s="37" t="s">
        <v>133</v>
      </c>
      <c r="B25" s="37" t="s">
        <v>135</v>
      </c>
      <c r="C25" s="31">
        <v>41016389</v>
      </c>
      <c r="D25" s="41" t="s">
        <v>134</v>
      </c>
      <c r="E25" s="32">
        <v>2.7</v>
      </c>
      <c r="F25" s="32">
        <f t="shared" si="0"/>
        <v>2.7</v>
      </c>
      <c r="G25" s="33"/>
      <c r="H25" s="32"/>
      <c r="I25" s="33">
        <v>2.7</v>
      </c>
      <c r="J25" s="32"/>
    </row>
    <row r="26" spans="1:10" ht="45" customHeight="1">
      <c r="A26" s="37" t="s">
        <v>136</v>
      </c>
      <c r="B26" s="37" t="s">
        <v>140</v>
      </c>
      <c r="C26" s="42" t="s">
        <v>138</v>
      </c>
      <c r="D26" s="41" t="s">
        <v>137</v>
      </c>
      <c r="E26" s="32">
        <v>7.9</v>
      </c>
      <c r="F26" s="32">
        <f t="shared" si="0"/>
        <v>7.9</v>
      </c>
      <c r="G26" s="33"/>
      <c r="H26" s="32"/>
      <c r="I26" s="33">
        <v>7.9</v>
      </c>
      <c r="J26" s="32"/>
    </row>
    <row r="27" spans="1:10" ht="72" customHeight="1">
      <c r="A27" s="37" t="s">
        <v>141</v>
      </c>
      <c r="B27" s="37" t="s">
        <v>143</v>
      </c>
      <c r="C27" s="42" t="s">
        <v>144</v>
      </c>
      <c r="D27" s="41" t="s">
        <v>142</v>
      </c>
      <c r="E27" s="32">
        <v>0.843</v>
      </c>
      <c r="F27" s="32">
        <f t="shared" si="0"/>
        <v>0.843</v>
      </c>
      <c r="G27" s="33"/>
      <c r="H27" s="32"/>
      <c r="I27" s="33">
        <v>0.843</v>
      </c>
      <c r="J27" s="32"/>
    </row>
    <row r="28" spans="1:10" ht="38.25">
      <c r="A28" s="37" t="s">
        <v>55</v>
      </c>
      <c r="B28" s="37" t="s">
        <v>56</v>
      </c>
      <c r="C28" s="31">
        <v>38839332</v>
      </c>
      <c r="D28" s="41" t="s">
        <v>57</v>
      </c>
      <c r="E28" s="32">
        <v>6.8796</v>
      </c>
      <c r="F28" s="32">
        <f t="shared" si="0"/>
        <v>6.8796</v>
      </c>
      <c r="G28" s="33">
        <v>6.8796</v>
      </c>
      <c r="H28" s="32"/>
      <c r="I28" s="33"/>
      <c r="J28" s="32"/>
    </row>
    <row r="29" spans="1:10" ht="25.5">
      <c r="A29" s="37" t="s">
        <v>93</v>
      </c>
      <c r="B29" s="37" t="s">
        <v>94</v>
      </c>
      <c r="C29" s="42" t="s">
        <v>95</v>
      </c>
      <c r="D29" s="41" t="s">
        <v>96</v>
      </c>
      <c r="E29" s="32">
        <v>1.32192</v>
      </c>
      <c r="F29" s="32">
        <f t="shared" si="0"/>
        <v>0.44064</v>
      </c>
      <c r="G29" s="33">
        <v>0.44064</v>
      </c>
      <c r="H29" s="32"/>
      <c r="I29" s="33"/>
      <c r="J29" s="32"/>
    </row>
    <row r="30" spans="1:10" s="2" customFormat="1" ht="18.75">
      <c r="A30" s="53" t="s">
        <v>14</v>
      </c>
      <c r="B30" s="53"/>
      <c r="C30" s="53"/>
      <c r="D30" s="53"/>
      <c r="E30" s="43">
        <f aca="true" t="shared" si="1" ref="E30:J30">SUM(E11:E29)</f>
        <v>152.59102</v>
      </c>
      <c r="F30" s="43">
        <f t="shared" si="1"/>
        <v>131.64374</v>
      </c>
      <c r="G30" s="43">
        <f t="shared" si="1"/>
        <v>82.84174</v>
      </c>
      <c r="H30" s="43">
        <f t="shared" si="1"/>
        <v>0</v>
      </c>
      <c r="I30" s="43">
        <f t="shared" si="1"/>
        <v>48.80199999999999</v>
      </c>
      <c r="J30" s="43">
        <f t="shared" si="1"/>
        <v>0</v>
      </c>
    </row>
    <row r="31" spans="1:10" s="2" customFormat="1" ht="18.75">
      <c r="A31" s="53" t="s">
        <v>97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s="2" customFormat="1" ht="25.5">
      <c r="A32" s="37" t="s">
        <v>100</v>
      </c>
      <c r="B32" s="40" t="s">
        <v>98</v>
      </c>
      <c r="C32" s="31">
        <v>31816235</v>
      </c>
      <c r="D32" s="41" t="s">
        <v>99</v>
      </c>
      <c r="E32" s="32">
        <v>756.5</v>
      </c>
      <c r="F32" s="32">
        <f>SUM(G32:J32)</f>
        <v>40.86761</v>
      </c>
      <c r="G32" s="33">
        <v>40.86761</v>
      </c>
      <c r="H32" s="32"/>
      <c r="I32" s="33"/>
      <c r="J32" s="32"/>
    </row>
    <row r="33" spans="1:10" s="2" customFormat="1" ht="38.25">
      <c r="A33" s="37" t="s">
        <v>145</v>
      </c>
      <c r="B33" s="41" t="s">
        <v>147</v>
      </c>
      <c r="C33" s="41">
        <v>39190161</v>
      </c>
      <c r="D33" s="41" t="s">
        <v>146</v>
      </c>
      <c r="E33" s="32">
        <v>20.14786</v>
      </c>
      <c r="F33" s="32">
        <f>SUM(G33:J33)</f>
        <v>20.14786</v>
      </c>
      <c r="G33" s="33"/>
      <c r="H33" s="32"/>
      <c r="I33" s="33">
        <v>20.14786</v>
      </c>
      <c r="J33" s="43"/>
    </row>
    <row r="34" spans="1:10" s="2" customFormat="1" ht="18.75">
      <c r="A34" s="53" t="s">
        <v>178</v>
      </c>
      <c r="B34" s="53"/>
      <c r="C34" s="53"/>
      <c r="D34" s="53"/>
      <c r="E34" s="44">
        <f aca="true" t="shared" si="2" ref="E34:J34">SUM(E32:E33)</f>
        <v>776.64786</v>
      </c>
      <c r="F34" s="44">
        <f t="shared" si="2"/>
        <v>61.01547</v>
      </c>
      <c r="G34" s="44">
        <f t="shared" si="2"/>
        <v>40.86761</v>
      </c>
      <c r="H34" s="44">
        <f t="shared" si="2"/>
        <v>0</v>
      </c>
      <c r="I34" s="44">
        <f t="shared" si="2"/>
        <v>20.14786</v>
      </c>
      <c r="J34" s="44">
        <f t="shared" si="2"/>
        <v>0</v>
      </c>
    </row>
    <row r="35" spans="1:10" ht="18.75">
      <c r="A35" s="53" t="s">
        <v>12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51">
      <c r="A36" s="37" t="s">
        <v>60</v>
      </c>
      <c r="B36" s="37" t="s">
        <v>58</v>
      </c>
      <c r="C36" s="31">
        <v>30481856</v>
      </c>
      <c r="D36" s="39" t="s">
        <v>34</v>
      </c>
      <c r="E36" s="45">
        <v>736.57</v>
      </c>
      <c r="F36" s="32">
        <f aca="true" t="shared" si="3" ref="F36:F55">SUM(G36:J36)</f>
        <v>120.79849</v>
      </c>
      <c r="G36" s="33">
        <v>23.63088</v>
      </c>
      <c r="H36" s="32"/>
      <c r="I36" s="33">
        <f>40.66581-3.93848+60.44028</f>
        <v>97.16761</v>
      </c>
      <c r="J36" s="32"/>
    </row>
    <row r="37" spans="1:10" ht="38.25">
      <c r="A37" s="37" t="s">
        <v>59</v>
      </c>
      <c r="B37" s="37" t="s">
        <v>61</v>
      </c>
      <c r="C37" s="31">
        <v>34407781</v>
      </c>
      <c r="D37" s="39" t="s">
        <v>32</v>
      </c>
      <c r="E37" s="45">
        <v>289.0004</v>
      </c>
      <c r="F37" s="32">
        <f t="shared" si="3"/>
        <v>13.62726</v>
      </c>
      <c r="G37" s="33">
        <v>6.81363</v>
      </c>
      <c r="H37" s="32"/>
      <c r="I37" s="33">
        <v>6.81363</v>
      </c>
      <c r="J37" s="32"/>
    </row>
    <row r="38" spans="1:10" ht="25.5">
      <c r="A38" s="37" t="s">
        <v>120</v>
      </c>
      <c r="B38" s="37" t="s">
        <v>78</v>
      </c>
      <c r="C38" s="31">
        <v>2808320048</v>
      </c>
      <c r="D38" s="39" t="s">
        <v>121</v>
      </c>
      <c r="E38" s="45">
        <v>12.8205</v>
      </c>
      <c r="F38" s="32">
        <f t="shared" si="3"/>
        <v>1.3986</v>
      </c>
      <c r="G38" s="33">
        <v>0.6993</v>
      </c>
      <c r="H38" s="32"/>
      <c r="I38" s="33">
        <v>0.6993</v>
      </c>
      <c r="J38" s="32"/>
    </row>
    <row r="39" spans="1:10" ht="51">
      <c r="A39" s="37" t="s">
        <v>115</v>
      </c>
      <c r="B39" s="37" t="s">
        <v>116</v>
      </c>
      <c r="C39" s="31">
        <v>2194012568</v>
      </c>
      <c r="D39" s="39" t="s">
        <v>114</v>
      </c>
      <c r="E39" s="45">
        <v>106.999</v>
      </c>
      <c r="F39" s="32">
        <f t="shared" si="3"/>
        <v>23.71133</v>
      </c>
      <c r="G39" s="33">
        <v>11.5071</v>
      </c>
      <c r="H39" s="32"/>
      <c r="I39" s="33">
        <v>12.20423</v>
      </c>
      <c r="J39" s="32"/>
    </row>
    <row r="40" spans="1:10" ht="57" customHeight="1">
      <c r="A40" s="37" t="s">
        <v>64</v>
      </c>
      <c r="B40" s="37" t="s">
        <v>61</v>
      </c>
      <c r="C40" s="31">
        <v>34407781</v>
      </c>
      <c r="D40" s="39" t="s">
        <v>65</v>
      </c>
      <c r="E40" s="45">
        <v>72.54</v>
      </c>
      <c r="F40" s="32">
        <f t="shared" si="3"/>
        <v>6.53148</v>
      </c>
      <c r="G40" s="33"/>
      <c r="H40" s="32"/>
      <c r="I40" s="33">
        <f>2.739+3.79248</f>
        <v>6.53148</v>
      </c>
      <c r="J40" s="32"/>
    </row>
    <row r="41" spans="1:10" ht="37.5" customHeight="1">
      <c r="A41" s="37" t="s">
        <v>148</v>
      </c>
      <c r="B41" s="37" t="s">
        <v>61</v>
      </c>
      <c r="C41" s="31">
        <v>34407781</v>
      </c>
      <c r="D41" s="39" t="s">
        <v>149</v>
      </c>
      <c r="E41" s="45">
        <v>110.76</v>
      </c>
      <c r="F41" s="32">
        <f t="shared" si="3"/>
        <v>10.05052</v>
      </c>
      <c r="G41" s="33"/>
      <c r="H41" s="32"/>
      <c r="I41" s="33">
        <v>10.05052</v>
      </c>
      <c r="J41" s="32"/>
    </row>
    <row r="42" spans="1:10" ht="25.5">
      <c r="A42" s="37" t="s">
        <v>62</v>
      </c>
      <c r="B42" s="37" t="s">
        <v>61</v>
      </c>
      <c r="C42" s="31">
        <v>34407781</v>
      </c>
      <c r="D42" s="39" t="s">
        <v>63</v>
      </c>
      <c r="E42" s="45">
        <v>262.8</v>
      </c>
      <c r="F42" s="32">
        <f t="shared" si="3"/>
        <v>5.7816</v>
      </c>
      <c r="G42" s="33">
        <v>5.7816</v>
      </c>
      <c r="H42" s="32"/>
      <c r="I42" s="33"/>
      <c r="J42" s="32"/>
    </row>
    <row r="43" spans="1:10" ht="54.75" customHeight="1">
      <c r="A43" s="37" t="s">
        <v>66</v>
      </c>
      <c r="B43" s="37" t="s">
        <v>61</v>
      </c>
      <c r="C43" s="31">
        <v>34407781</v>
      </c>
      <c r="D43" s="39" t="s">
        <v>67</v>
      </c>
      <c r="E43" s="45">
        <v>389.034</v>
      </c>
      <c r="F43" s="32">
        <f t="shared" si="3"/>
        <v>52.17841</v>
      </c>
      <c r="G43" s="33">
        <v>13.99108</v>
      </c>
      <c r="H43" s="32"/>
      <c r="I43" s="33">
        <f>4.8735+33.31383</f>
        <v>38.18733</v>
      </c>
      <c r="J43" s="32"/>
    </row>
    <row r="44" spans="1:10" ht="45.75" customHeight="1">
      <c r="A44" s="37" t="s">
        <v>150</v>
      </c>
      <c r="B44" s="37" t="s">
        <v>151</v>
      </c>
      <c r="C44" s="31">
        <v>41674955</v>
      </c>
      <c r="D44" s="39" t="s">
        <v>152</v>
      </c>
      <c r="E44" s="45">
        <v>68.3</v>
      </c>
      <c r="F44" s="32">
        <f t="shared" si="3"/>
        <v>25.297</v>
      </c>
      <c r="G44" s="33"/>
      <c r="H44" s="32"/>
      <c r="I44" s="33">
        <v>25.297</v>
      </c>
      <c r="J44" s="32"/>
    </row>
    <row r="45" spans="1:10" ht="38.25">
      <c r="A45" s="37" t="s">
        <v>68</v>
      </c>
      <c r="B45" s="37" t="s">
        <v>69</v>
      </c>
      <c r="C45" s="31">
        <v>38197742</v>
      </c>
      <c r="D45" s="41" t="s">
        <v>33</v>
      </c>
      <c r="E45" s="32">
        <v>38.6716</v>
      </c>
      <c r="F45" s="32">
        <f t="shared" si="3"/>
        <v>11.624500000000001</v>
      </c>
      <c r="G45" s="33">
        <v>6.032</v>
      </c>
      <c r="H45" s="32"/>
      <c r="I45" s="33">
        <v>5.5925</v>
      </c>
      <c r="J45" s="32"/>
    </row>
    <row r="46" spans="1:10" ht="38.25">
      <c r="A46" s="37" t="s">
        <v>70</v>
      </c>
      <c r="B46" s="37" t="s">
        <v>72</v>
      </c>
      <c r="C46" s="31">
        <v>41033603</v>
      </c>
      <c r="D46" s="41" t="s">
        <v>71</v>
      </c>
      <c r="E46" s="46">
        <v>354.8322</v>
      </c>
      <c r="F46" s="32">
        <f t="shared" si="3"/>
        <v>11.57495</v>
      </c>
      <c r="G46" s="33"/>
      <c r="H46" s="32"/>
      <c r="I46" s="33">
        <v>11.57495</v>
      </c>
      <c r="J46" s="32"/>
    </row>
    <row r="47" spans="1:10" ht="25.5">
      <c r="A47" s="37" t="s">
        <v>153</v>
      </c>
      <c r="B47" s="37" t="s">
        <v>75</v>
      </c>
      <c r="C47" s="31">
        <v>42498344</v>
      </c>
      <c r="D47" s="41" t="s">
        <v>154</v>
      </c>
      <c r="E47" s="46">
        <v>22.38</v>
      </c>
      <c r="F47" s="32">
        <f t="shared" si="3"/>
        <v>5.595</v>
      </c>
      <c r="G47" s="33"/>
      <c r="H47" s="32"/>
      <c r="I47" s="33">
        <f>5.595</f>
        <v>5.595</v>
      </c>
      <c r="J47" s="32"/>
    </row>
    <row r="48" spans="1:10" ht="25.5">
      <c r="A48" s="37" t="s">
        <v>73</v>
      </c>
      <c r="B48" s="37" t="s">
        <v>75</v>
      </c>
      <c r="C48" s="31">
        <v>42498344</v>
      </c>
      <c r="D48" s="41" t="s">
        <v>74</v>
      </c>
      <c r="E48" s="32">
        <v>26.619</v>
      </c>
      <c r="F48" s="32">
        <f t="shared" si="3"/>
        <v>26.619</v>
      </c>
      <c r="G48" s="33">
        <v>26.619</v>
      </c>
      <c r="H48" s="32"/>
      <c r="I48" s="33"/>
      <c r="J48" s="32"/>
    </row>
    <row r="49" spans="1:10" ht="38.25">
      <c r="A49" s="37" t="s">
        <v>76</v>
      </c>
      <c r="B49" s="37" t="s">
        <v>78</v>
      </c>
      <c r="C49" s="31">
        <v>2808320048</v>
      </c>
      <c r="D49" s="41" t="s">
        <v>77</v>
      </c>
      <c r="E49" s="32">
        <v>18.72</v>
      </c>
      <c r="F49" s="32">
        <f t="shared" si="3"/>
        <v>8.64</v>
      </c>
      <c r="G49" s="33"/>
      <c r="H49" s="32"/>
      <c r="I49" s="33">
        <f>4.32+4.32</f>
        <v>8.64</v>
      </c>
      <c r="J49" s="32"/>
    </row>
    <row r="50" spans="1:10" ht="25.5">
      <c r="A50" s="37" t="s">
        <v>155</v>
      </c>
      <c r="B50" s="37" t="s">
        <v>156</v>
      </c>
      <c r="C50" s="31">
        <v>2251605227</v>
      </c>
      <c r="D50" s="41" t="s">
        <v>157</v>
      </c>
      <c r="E50" s="32">
        <v>3.96</v>
      </c>
      <c r="F50" s="32">
        <f t="shared" si="3"/>
        <v>3.96</v>
      </c>
      <c r="G50" s="33"/>
      <c r="H50" s="32"/>
      <c r="I50" s="33">
        <v>3.96</v>
      </c>
      <c r="J50" s="32"/>
    </row>
    <row r="51" spans="1:10" ht="38.25">
      <c r="A51" s="37" t="s">
        <v>158</v>
      </c>
      <c r="B51" s="37" t="s">
        <v>159</v>
      </c>
      <c r="C51" s="31">
        <v>37408070</v>
      </c>
      <c r="D51" s="41" t="s">
        <v>160</v>
      </c>
      <c r="E51" s="32">
        <v>286.812</v>
      </c>
      <c r="F51" s="32">
        <f t="shared" si="3"/>
        <v>18.504</v>
      </c>
      <c r="G51" s="33"/>
      <c r="H51" s="32"/>
      <c r="I51" s="33">
        <v>18.504</v>
      </c>
      <c r="J51" s="32"/>
    </row>
    <row r="52" spans="1:10" ht="57.75" customHeight="1">
      <c r="A52" s="37" t="s">
        <v>161</v>
      </c>
      <c r="B52" s="37" t="s">
        <v>163</v>
      </c>
      <c r="C52" s="31">
        <v>37521072</v>
      </c>
      <c r="D52" s="41" t="s">
        <v>162</v>
      </c>
      <c r="E52" s="32">
        <v>42.1245</v>
      </c>
      <c r="F52" s="32">
        <f t="shared" si="3"/>
        <v>42.1245</v>
      </c>
      <c r="G52" s="33"/>
      <c r="H52" s="32"/>
      <c r="I52" s="33">
        <v>42.1245</v>
      </c>
      <c r="J52" s="32"/>
    </row>
    <row r="53" spans="1:10" ht="36" customHeight="1">
      <c r="A53" s="37" t="s">
        <v>164</v>
      </c>
      <c r="B53" s="37" t="s">
        <v>78</v>
      </c>
      <c r="C53" s="31">
        <v>2808320048</v>
      </c>
      <c r="D53" s="41" t="s">
        <v>165</v>
      </c>
      <c r="E53" s="32">
        <v>59.2</v>
      </c>
      <c r="F53" s="32">
        <f t="shared" si="3"/>
        <v>1.8315</v>
      </c>
      <c r="G53" s="33"/>
      <c r="H53" s="32"/>
      <c r="I53" s="33">
        <v>1.8315</v>
      </c>
      <c r="J53" s="32"/>
    </row>
    <row r="54" spans="1:10" ht="44.25" customHeight="1">
      <c r="A54" s="37" t="s">
        <v>167</v>
      </c>
      <c r="B54" s="37" t="s">
        <v>166</v>
      </c>
      <c r="C54" s="31">
        <v>38993915</v>
      </c>
      <c r="D54" s="41" t="s">
        <v>168</v>
      </c>
      <c r="E54" s="32">
        <v>270.96</v>
      </c>
      <c r="F54" s="32">
        <f t="shared" si="3"/>
        <v>11.74974</v>
      </c>
      <c r="G54" s="33"/>
      <c r="H54" s="32"/>
      <c r="I54" s="33">
        <v>11.74974</v>
      </c>
      <c r="J54" s="32"/>
    </row>
    <row r="55" spans="1:10" ht="46.5" customHeight="1">
      <c r="A55" s="37" t="s">
        <v>169</v>
      </c>
      <c r="B55" s="37" t="s">
        <v>171</v>
      </c>
      <c r="C55" s="31">
        <v>2543616535</v>
      </c>
      <c r="D55" s="41" t="s">
        <v>170</v>
      </c>
      <c r="E55" s="32">
        <v>26.7665</v>
      </c>
      <c r="F55" s="32">
        <f t="shared" si="3"/>
        <v>26.7665</v>
      </c>
      <c r="G55" s="33"/>
      <c r="H55" s="32"/>
      <c r="I55" s="33">
        <v>26.7665</v>
      </c>
      <c r="J55" s="32"/>
    </row>
    <row r="56" spans="1:10" s="2" customFormat="1" ht="18.75">
      <c r="A56" s="53" t="s">
        <v>15</v>
      </c>
      <c r="B56" s="53"/>
      <c r="C56" s="53"/>
      <c r="D56" s="53"/>
      <c r="E56" s="43">
        <f aca="true" t="shared" si="4" ref="E56:J56">SUM(E36:E55)</f>
        <v>3199.8697</v>
      </c>
      <c r="F56" s="43">
        <f t="shared" si="4"/>
        <v>428.36438</v>
      </c>
      <c r="G56" s="43">
        <f t="shared" si="4"/>
        <v>95.07459</v>
      </c>
      <c r="H56" s="43">
        <f t="shared" si="4"/>
        <v>0</v>
      </c>
      <c r="I56" s="43">
        <f t="shared" si="4"/>
        <v>333.28979</v>
      </c>
      <c r="J56" s="43">
        <f t="shared" si="4"/>
        <v>0</v>
      </c>
    </row>
    <row r="57" spans="1:10" ht="18.75">
      <c r="A57" s="53" t="s">
        <v>13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76.5">
      <c r="A58" s="41" t="s">
        <v>79</v>
      </c>
      <c r="B58" s="37" t="s">
        <v>37</v>
      </c>
      <c r="C58" s="31">
        <v>2811012290</v>
      </c>
      <c r="D58" s="47" t="s">
        <v>80</v>
      </c>
      <c r="E58" s="33">
        <f>4.766+16.905+8.105</f>
        <v>29.776</v>
      </c>
      <c r="F58" s="32">
        <f aca="true" t="shared" si="5" ref="F58:F70">SUM(G58:J58)</f>
        <v>29.776000000000003</v>
      </c>
      <c r="G58" s="33">
        <v>4.766</v>
      </c>
      <c r="H58" s="41">
        <f>16.905+8.105</f>
        <v>25.01</v>
      </c>
      <c r="I58" s="36"/>
      <c r="J58" s="36"/>
    </row>
    <row r="59" spans="1:10" ht="25.5">
      <c r="A59" s="48" t="s">
        <v>35</v>
      </c>
      <c r="B59" s="40" t="s">
        <v>26</v>
      </c>
      <c r="C59" s="31">
        <v>2708008658</v>
      </c>
      <c r="D59" s="40" t="s">
        <v>36</v>
      </c>
      <c r="E59" s="32">
        <v>0.75</v>
      </c>
      <c r="F59" s="32">
        <f t="shared" si="5"/>
        <v>0.5</v>
      </c>
      <c r="G59" s="33">
        <f>0.25+0.25</f>
        <v>0.5</v>
      </c>
      <c r="H59" s="32"/>
      <c r="I59" s="33"/>
      <c r="J59" s="32"/>
    </row>
    <row r="60" spans="1:10" ht="25.5">
      <c r="A60" s="48" t="s">
        <v>102</v>
      </c>
      <c r="B60" s="40" t="s">
        <v>25</v>
      </c>
      <c r="C60" s="31">
        <v>33794989</v>
      </c>
      <c r="D60" s="40" t="s">
        <v>101</v>
      </c>
      <c r="E60" s="32">
        <v>1.397</v>
      </c>
      <c r="F60" s="32">
        <f t="shared" si="5"/>
        <v>1.397</v>
      </c>
      <c r="G60" s="33">
        <v>1.397</v>
      </c>
      <c r="H60" s="32"/>
      <c r="I60" s="33"/>
      <c r="J60" s="32"/>
    </row>
    <row r="61" spans="1:10" ht="25.5">
      <c r="A61" s="48" t="s">
        <v>84</v>
      </c>
      <c r="B61" s="40" t="s">
        <v>81</v>
      </c>
      <c r="C61" s="31" t="s">
        <v>82</v>
      </c>
      <c r="D61" s="40" t="s">
        <v>83</v>
      </c>
      <c r="E61" s="32">
        <v>1.9573</v>
      </c>
      <c r="F61" s="32">
        <f t="shared" si="5"/>
        <v>0.6382300000000001</v>
      </c>
      <c r="G61" s="33">
        <f>0.32871+0.24442+0.0651</f>
        <v>0.6382300000000001</v>
      </c>
      <c r="H61" s="32"/>
      <c r="I61" s="33"/>
      <c r="J61" s="32"/>
    </row>
    <row r="62" spans="1:10" ht="51">
      <c r="A62" s="48" t="s">
        <v>90</v>
      </c>
      <c r="B62" s="40" t="s">
        <v>88</v>
      </c>
      <c r="C62" s="42" t="s">
        <v>139</v>
      </c>
      <c r="D62" s="39" t="s">
        <v>89</v>
      </c>
      <c r="E62" s="32">
        <v>4.01958</v>
      </c>
      <c r="F62" s="32">
        <f t="shared" si="5"/>
        <v>4.01958</v>
      </c>
      <c r="G62" s="33">
        <v>4.01958</v>
      </c>
      <c r="H62" s="32"/>
      <c r="I62" s="33"/>
      <c r="J62" s="32"/>
    </row>
    <row r="63" spans="1:10" ht="38.25">
      <c r="A63" s="48" t="s">
        <v>92</v>
      </c>
      <c r="B63" s="40" t="s">
        <v>88</v>
      </c>
      <c r="C63" s="42" t="s">
        <v>139</v>
      </c>
      <c r="D63" s="39" t="s">
        <v>91</v>
      </c>
      <c r="E63" s="32">
        <v>0.7344</v>
      </c>
      <c r="F63" s="32">
        <f t="shared" si="5"/>
        <v>0.7344</v>
      </c>
      <c r="G63" s="33">
        <v>0.7344</v>
      </c>
      <c r="H63" s="32"/>
      <c r="I63" s="33"/>
      <c r="J63" s="32"/>
    </row>
    <row r="64" spans="1:10" ht="76.5">
      <c r="A64" s="48" t="s">
        <v>112</v>
      </c>
      <c r="B64" s="40" t="s">
        <v>110</v>
      </c>
      <c r="C64" s="31">
        <v>38461727</v>
      </c>
      <c r="D64" s="41" t="s">
        <v>111</v>
      </c>
      <c r="E64" s="32">
        <v>2.15093</v>
      </c>
      <c r="F64" s="32">
        <f t="shared" si="5"/>
        <v>2.15093</v>
      </c>
      <c r="G64" s="33">
        <v>2.15093</v>
      </c>
      <c r="H64" s="32"/>
      <c r="I64" s="33"/>
      <c r="J64" s="32"/>
    </row>
    <row r="65" spans="1:10" ht="56.25" customHeight="1">
      <c r="A65" s="48" t="s">
        <v>117</v>
      </c>
      <c r="B65" s="40" t="s">
        <v>119</v>
      </c>
      <c r="C65" s="31">
        <v>2793614339</v>
      </c>
      <c r="D65" s="41" t="s">
        <v>118</v>
      </c>
      <c r="E65" s="32">
        <v>24</v>
      </c>
      <c r="F65" s="32">
        <f t="shared" si="5"/>
        <v>4</v>
      </c>
      <c r="G65" s="33">
        <v>4</v>
      </c>
      <c r="H65" s="32"/>
      <c r="I65" s="33"/>
      <c r="J65" s="32"/>
    </row>
    <row r="66" spans="1:10" ht="51">
      <c r="A66" s="48" t="s">
        <v>107</v>
      </c>
      <c r="B66" s="37" t="s">
        <v>106</v>
      </c>
      <c r="C66" s="31">
        <v>36359033</v>
      </c>
      <c r="D66" s="39" t="s">
        <v>103</v>
      </c>
      <c r="E66" s="32">
        <v>12</v>
      </c>
      <c r="F66" s="32">
        <f t="shared" si="5"/>
        <v>12</v>
      </c>
      <c r="G66" s="33">
        <v>12</v>
      </c>
      <c r="H66" s="32"/>
      <c r="I66" s="33"/>
      <c r="J66" s="32"/>
    </row>
    <row r="67" spans="1:10" ht="51">
      <c r="A67" s="48" t="s">
        <v>108</v>
      </c>
      <c r="B67" s="37" t="s">
        <v>106</v>
      </c>
      <c r="C67" s="31">
        <v>36359033</v>
      </c>
      <c r="D67" s="39" t="s">
        <v>104</v>
      </c>
      <c r="E67" s="32">
        <v>15.984</v>
      </c>
      <c r="F67" s="32">
        <f t="shared" si="5"/>
        <v>15.984</v>
      </c>
      <c r="G67" s="33">
        <v>15.984</v>
      </c>
      <c r="H67" s="32"/>
      <c r="I67" s="33"/>
      <c r="J67" s="32"/>
    </row>
    <row r="68" spans="1:10" ht="63.75">
      <c r="A68" s="48" t="s">
        <v>109</v>
      </c>
      <c r="B68" s="37" t="s">
        <v>106</v>
      </c>
      <c r="C68" s="31">
        <v>36359033</v>
      </c>
      <c r="D68" s="39" t="s">
        <v>105</v>
      </c>
      <c r="E68" s="32">
        <v>3.12528</v>
      </c>
      <c r="F68" s="32">
        <f t="shared" si="5"/>
        <v>3.12528</v>
      </c>
      <c r="G68" s="33">
        <v>3.12528</v>
      </c>
      <c r="H68" s="32"/>
      <c r="I68" s="33"/>
      <c r="J68" s="32"/>
    </row>
    <row r="69" spans="1:10" ht="51">
      <c r="A69" s="48" t="s">
        <v>85</v>
      </c>
      <c r="B69" s="40" t="s">
        <v>87</v>
      </c>
      <c r="C69" s="42" t="s">
        <v>175</v>
      </c>
      <c r="D69" s="39" t="s">
        <v>86</v>
      </c>
      <c r="E69" s="32">
        <v>4.454</v>
      </c>
      <c r="F69" s="32">
        <f t="shared" si="5"/>
        <v>4.454</v>
      </c>
      <c r="G69" s="33">
        <v>4.454</v>
      </c>
      <c r="H69" s="32"/>
      <c r="I69" s="33"/>
      <c r="J69" s="32"/>
    </row>
    <row r="70" spans="1:10" ht="38.25">
      <c r="A70" s="48" t="s">
        <v>180</v>
      </c>
      <c r="B70" s="40" t="s">
        <v>181</v>
      </c>
      <c r="C70" s="31">
        <v>41477040</v>
      </c>
      <c r="D70" s="41" t="s">
        <v>182</v>
      </c>
      <c r="E70" s="32">
        <v>-0.35455</v>
      </c>
      <c r="F70" s="32">
        <f t="shared" si="5"/>
        <v>-0.35455</v>
      </c>
      <c r="G70" s="33">
        <v>-0.35455</v>
      </c>
      <c r="H70" s="32"/>
      <c r="I70" s="33"/>
      <c r="J70" s="32"/>
    </row>
    <row r="71" spans="1:10" s="2" customFormat="1" ht="18.75">
      <c r="A71" s="53" t="s">
        <v>16</v>
      </c>
      <c r="B71" s="53"/>
      <c r="C71" s="53"/>
      <c r="D71" s="53"/>
      <c r="E71" s="43">
        <f>SUM(E58:E70)</f>
        <v>99.99394</v>
      </c>
      <c r="F71" s="43">
        <f>SUM(F58:F70)</f>
        <v>78.42487</v>
      </c>
      <c r="G71" s="43">
        <f>SUM(G58:G70)</f>
        <v>53.41487</v>
      </c>
      <c r="H71" s="43">
        <f>SUM(H58:H70)</f>
        <v>25.01</v>
      </c>
      <c r="I71" s="43">
        <f>SUM(I58:I70)</f>
        <v>0</v>
      </c>
      <c r="J71" s="43">
        <f>SUM(J58:J70)</f>
        <v>0</v>
      </c>
    </row>
    <row r="72" spans="1:10" s="7" customFormat="1" ht="20.25">
      <c r="A72" s="53" t="s">
        <v>172</v>
      </c>
      <c r="B72" s="53"/>
      <c r="C72" s="53"/>
      <c r="D72" s="53"/>
      <c r="E72" s="53"/>
      <c r="F72" s="53"/>
      <c r="G72" s="53"/>
      <c r="H72" s="53"/>
      <c r="I72" s="53"/>
      <c r="J72" s="53"/>
    </row>
    <row r="73" spans="1:10" s="7" customFormat="1" ht="38.25">
      <c r="A73" s="48" t="s">
        <v>174</v>
      </c>
      <c r="B73" s="37" t="s">
        <v>176</v>
      </c>
      <c r="C73" s="37">
        <v>2992010518</v>
      </c>
      <c r="D73" s="37" t="s">
        <v>177</v>
      </c>
      <c r="E73" s="32">
        <v>8.5</v>
      </c>
      <c r="F73" s="32">
        <f>SUM(G73:J73)</f>
        <v>8.5</v>
      </c>
      <c r="G73" s="32"/>
      <c r="H73" s="32"/>
      <c r="I73" s="32">
        <v>8.5</v>
      </c>
      <c r="J73" s="32"/>
    </row>
    <row r="74" spans="1:10" s="7" customFormat="1" ht="20.25">
      <c r="A74" s="53" t="s">
        <v>173</v>
      </c>
      <c r="B74" s="53"/>
      <c r="C74" s="53"/>
      <c r="D74" s="53"/>
      <c r="E74" s="43">
        <f aca="true" t="shared" si="6" ref="E74:J74">SUM(E73)</f>
        <v>8.5</v>
      </c>
      <c r="F74" s="43">
        <f t="shared" si="6"/>
        <v>8.5</v>
      </c>
      <c r="G74" s="43">
        <f t="shared" si="6"/>
        <v>0</v>
      </c>
      <c r="H74" s="43">
        <f t="shared" si="6"/>
        <v>0</v>
      </c>
      <c r="I74" s="43">
        <f t="shared" si="6"/>
        <v>8.5</v>
      </c>
      <c r="J74" s="43">
        <f t="shared" si="6"/>
        <v>0</v>
      </c>
    </row>
    <row r="75" spans="1:10" s="7" customFormat="1" ht="20.25">
      <c r="A75" s="49" t="s">
        <v>17</v>
      </c>
      <c r="B75" s="49"/>
      <c r="C75" s="49"/>
      <c r="D75" s="49"/>
      <c r="E75" s="43">
        <f aca="true" t="shared" si="7" ref="E75:J75">E74+E71+E56+E34+E30</f>
        <v>4237.60252</v>
      </c>
      <c r="F75" s="43">
        <f t="shared" si="7"/>
        <v>707.9484600000001</v>
      </c>
      <c r="G75" s="43">
        <f t="shared" si="7"/>
        <v>272.19881000000004</v>
      </c>
      <c r="H75" s="43">
        <f t="shared" si="7"/>
        <v>25.01</v>
      </c>
      <c r="I75" s="43">
        <f t="shared" si="7"/>
        <v>410.73965</v>
      </c>
      <c r="J75" s="43">
        <f t="shared" si="7"/>
        <v>0</v>
      </c>
    </row>
    <row r="77" spans="1:10" s="7" customFormat="1" ht="20.25">
      <c r="A77" s="6" t="s">
        <v>21</v>
      </c>
      <c r="B77" s="6"/>
      <c r="C77" s="6"/>
      <c r="E77" s="50"/>
      <c r="F77" s="50"/>
      <c r="G77" s="20"/>
      <c r="H77" s="8"/>
      <c r="I77" s="50" t="s">
        <v>31</v>
      </c>
      <c r="J77" s="50"/>
    </row>
    <row r="78" spans="1:10" s="7" customFormat="1" ht="20.25">
      <c r="A78" s="6"/>
      <c r="B78" s="6"/>
      <c r="C78" s="6"/>
      <c r="E78" s="8"/>
      <c r="F78" s="8"/>
      <c r="G78" s="20"/>
      <c r="H78" s="8"/>
      <c r="I78" s="20"/>
      <c r="J78" s="8"/>
    </row>
    <row r="79" spans="1:10" s="7" customFormat="1" ht="20.25">
      <c r="A79" s="51" t="s">
        <v>22</v>
      </c>
      <c r="B79" s="51"/>
      <c r="C79" s="51"/>
      <c r="E79" s="8"/>
      <c r="F79" s="8"/>
      <c r="G79" s="20"/>
      <c r="H79" s="8"/>
      <c r="I79" s="50" t="s">
        <v>30</v>
      </c>
      <c r="J79" s="50"/>
    </row>
    <row r="80" spans="1:10" ht="18.75">
      <c r="A80" s="52" t="s">
        <v>28</v>
      </c>
      <c r="B80" s="52"/>
      <c r="C80" s="3"/>
      <c r="E80" s="3"/>
      <c r="F80" s="3"/>
      <c r="G80" s="3"/>
      <c r="H80" s="3"/>
      <c r="I80" s="3"/>
      <c r="J80" s="3"/>
    </row>
  </sheetData>
  <sheetProtection/>
  <mergeCells count="28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J6"/>
    <mergeCell ref="F7:F8"/>
    <mergeCell ref="G7:J7"/>
    <mergeCell ref="A10:J10"/>
    <mergeCell ref="A30:D30"/>
    <mergeCell ref="A31:J31"/>
    <mergeCell ref="A34:D34"/>
    <mergeCell ref="A35:J35"/>
    <mergeCell ref="A56:D56"/>
    <mergeCell ref="A57:J57"/>
    <mergeCell ref="A71:D71"/>
    <mergeCell ref="A72:J72"/>
    <mergeCell ref="A74:D74"/>
    <mergeCell ref="A75:D75"/>
    <mergeCell ref="E77:F77"/>
    <mergeCell ref="I77:J77"/>
    <mergeCell ref="A79:C79"/>
    <mergeCell ref="I79:J79"/>
    <mergeCell ref="A80:B80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75" zoomScaleNormal="75" zoomScaleSheetLayoutView="75" zoomScalePageLayoutView="0" workbookViewId="0" topLeftCell="A67">
      <selection activeCell="A70" sqref="A70:G70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3.875" style="21" customWidth="1"/>
    <col min="10" max="10" width="13.75390625" style="10" customWidth="1"/>
    <col min="11" max="16384" width="9.125" style="3" customWidth="1"/>
  </cols>
  <sheetData>
    <row r="1" spans="1:10" ht="18.7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55" t="s">
        <v>179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>
      <c r="A3" s="56" t="s">
        <v>27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</row>
    <row r="6" spans="1:11" ht="18.75">
      <c r="A6" s="60" t="s">
        <v>0</v>
      </c>
      <c r="B6" s="60" t="s">
        <v>1</v>
      </c>
      <c r="C6" s="60" t="s">
        <v>20</v>
      </c>
      <c r="D6" s="60" t="s">
        <v>2</v>
      </c>
      <c r="E6" s="58" t="s">
        <v>3</v>
      </c>
      <c r="F6" s="58" t="s">
        <v>4</v>
      </c>
      <c r="G6" s="58"/>
      <c r="H6" s="58"/>
      <c r="I6" s="58"/>
      <c r="J6" s="58"/>
      <c r="K6" s="4"/>
    </row>
    <row r="7" spans="1:11" ht="18.75">
      <c r="A7" s="60"/>
      <c r="B7" s="60"/>
      <c r="C7" s="60"/>
      <c r="D7" s="60"/>
      <c r="E7" s="58"/>
      <c r="F7" s="58" t="s">
        <v>18</v>
      </c>
      <c r="G7" s="58" t="s">
        <v>19</v>
      </c>
      <c r="H7" s="58"/>
      <c r="I7" s="58"/>
      <c r="J7" s="58"/>
      <c r="K7" s="4"/>
    </row>
    <row r="8" spans="1:11" ht="168.75">
      <c r="A8" s="60"/>
      <c r="B8" s="60"/>
      <c r="C8" s="60"/>
      <c r="D8" s="60"/>
      <c r="E8" s="58"/>
      <c r="F8" s="58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2">
        <v>7</v>
      </c>
      <c r="H9" s="22">
        <v>8</v>
      </c>
      <c r="I9" s="22">
        <v>9</v>
      </c>
      <c r="J9" s="16">
        <v>10</v>
      </c>
    </row>
    <row r="10" spans="1:10" ht="18.75">
      <c r="A10" s="59" t="s">
        <v>11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93.75">
      <c r="A11" s="11" t="s">
        <v>38</v>
      </c>
      <c r="B11" s="11" t="s">
        <v>37</v>
      </c>
      <c r="C11" s="1">
        <v>2811012290</v>
      </c>
      <c r="D11" s="25" t="s">
        <v>23</v>
      </c>
      <c r="E11" s="12">
        <f>2.45+19.646+0.65</f>
        <v>22.746</v>
      </c>
      <c r="F11" s="12">
        <f aca="true" t="shared" si="0" ref="F11:F29">SUM(G11:J11)</f>
        <v>3.1</v>
      </c>
      <c r="G11" s="19">
        <f>2.45+0.65</f>
        <v>3.1</v>
      </c>
      <c r="H11" s="12"/>
      <c r="I11" s="19"/>
      <c r="J11" s="12"/>
    </row>
    <row r="12" spans="1:10" ht="75">
      <c r="A12" s="11" t="s">
        <v>39</v>
      </c>
      <c r="B12" s="11" t="s">
        <v>43</v>
      </c>
      <c r="C12" s="1">
        <v>2387118949</v>
      </c>
      <c r="D12" s="18" t="s">
        <v>40</v>
      </c>
      <c r="E12" s="12">
        <v>29.24</v>
      </c>
      <c r="F12" s="12">
        <f t="shared" si="0"/>
        <v>29.24</v>
      </c>
      <c r="G12" s="19"/>
      <c r="H12" s="12"/>
      <c r="I12" s="19">
        <v>29.24</v>
      </c>
      <c r="J12" s="12"/>
    </row>
    <row r="13" spans="1:10" ht="93.75">
      <c r="A13" s="11" t="s">
        <v>42</v>
      </c>
      <c r="B13" s="14" t="s">
        <v>25</v>
      </c>
      <c r="C13" s="1">
        <v>33794989</v>
      </c>
      <c r="D13" s="5" t="s">
        <v>41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81" customHeight="1">
      <c r="A14" s="11" t="s">
        <v>124</v>
      </c>
      <c r="B14" s="14" t="s">
        <v>126</v>
      </c>
      <c r="C14" s="1">
        <v>3241110998</v>
      </c>
      <c r="D14" s="5" t="s">
        <v>125</v>
      </c>
      <c r="E14" s="12">
        <v>4.914</v>
      </c>
      <c r="F14" s="12">
        <f>SUM(G14:J14)</f>
        <v>4.914</v>
      </c>
      <c r="G14" s="19">
        <v>4.914</v>
      </c>
      <c r="H14" s="12"/>
      <c r="I14" s="19"/>
      <c r="J14" s="12"/>
    </row>
    <row r="15" spans="1:10" ht="97.5" customHeight="1">
      <c r="A15" s="11" t="s">
        <v>127</v>
      </c>
      <c r="B15" s="14" t="s">
        <v>126</v>
      </c>
      <c r="C15" s="1">
        <v>3241110998</v>
      </c>
      <c r="D15" s="5" t="s">
        <v>23</v>
      </c>
      <c r="E15" s="12">
        <v>4.3875</v>
      </c>
      <c r="F15" s="12">
        <f>SUM(G15:J15)</f>
        <v>4.3875</v>
      </c>
      <c r="G15" s="19">
        <v>4.3875</v>
      </c>
      <c r="H15" s="12"/>
      <c r="I15" s="19"/>
      <c r="J15" s="12"/>
    </row>
    <row r="16" spans="1:10" ht="96.75" customHeight="1">
      <c r="A16" s="11" t="s">
        <v>52</v>
      </c>
      <c r="B16" s="14" t="s">
        <v>54</v>
      </c>
      <c r="C16" s="1">
        <v>41224168</v>
      </c>
      <c r="D16" s="5" t="s">
        <v>53</v>
      </c>
      <c r="E16" s="12">
        <v>39.48</v>
      </c>
      <c r="F16" s="12">
        <f>SUM(G16:J16)</f>
        <v>39.480000000000004</v>
      </c>
      <c r="G16" s="19">
        <f>27.18+12.3</f>
        <v>39.480000000000004</v>
      </c>
      <c r="H16" s="12"/>
      <c r="I16" s="19"/>
      <c r="J16" s="12"/>
    </row>
    <row r="17" spans="1:10" ht="96.75" customHeight="1">
      <c r="A17" s="11" t="s">
        <v>113</v>
      </c>
      <c r="B17" s="14" t="s">
        <v>54</v>
      </c>
      <c r="C17" s="1">
        <v>41224168</v>
      </c>
      <c r="D17" s="5" t="s">
        <v>57</v>
      </c>
      <c r="E17" s="12">
        <v>16.458</v>
      </c>
      <c r="F17" s="12">
        <f>SUM(G17:J17)</f>
        <v>16.458</v>
      </c>
      <c r="G17" s="19">
        <v>16.458</v>
      </c>
      <c r="H17" s="12"/>
      <c r="I17" s="19"/>
      <c r="J17" s="12"/>
    </row>
    <row r="18" spans="1:10" ht="75">
      <c r="A18" s="11" t="s">
        <v>44</v>
      </c>
      <c r="B18" s="11" t="s">
        <v>29</v>
      </c>
      <c r="C18" s="1">
        <v>2910606505</v>
      </c>
      <c r="D18" s="5" t="s">
        <v>45</v>
      </c>
      <c r="E18" s="12">
        <v>0.12</v>
      </c>
      <c r="F18" s="12">
        <f t="shared" si="0"/>
        <v>0.12</v>
      </c>
      <c r="G18" s="19"/>
      <c r="H18" s="12"/>
      <c r="I18" s="19">
        <v>0.12</v>
      </c>
      <c r="J18" s="12"/>
    </row>
    <row r="19" spans="1:10" ht="75">
      <c r="A19" s="11" t="s">
        <v>46</v>
      </c>
      <c r="B19" s="11" t="s">
        <v>29</v>
      </c>
      <c r="C19" s="1">
        <v>2910606505</v>
      </c>
      <c r="D19" s="5" t="s">
        <v>47</v>
      </c>
      <c r="E19" s="12">
        <v>0.41</v>
      </c>
      <c r="F19" s="12">
        <f t="shared" si="0"/>
        <v>0.41</v>
      </c>
      <c r="G19" s="19"/>
      <c r="H19" s="12"/>
      <c r="I19" s="19">
        <v>0.41</v>
      </c>
      <c r="J19" s="12"/>
    </row>
    <row r="20" spans="1:10" ht="75">
      <c r="A20" s="11" t="s">
        <v>48</v>
      </c>
      <c r="B20" s="11" t="s">
        <v>29</v>
      </c>
      <c r="C20" s="1">
        <v>2910606505</v>
      </c>
      <c r="D20" s="5" t="s">
        <v>49</v>
      </c>
      <c r="E20" s="12">
        <v>0.8</v>
      </c>
      <c r="F20" s="12">
        <f t="shared" si="0"/>
        <v>0.38</v>
      </c>
      <c r="G20" s="19"/>
      <c r="H20" s="12"/>
      <c r="I20" s="19">
        <v>0.38</v>
      </c>
      <c r="J20" s="12"/>
    </row>
    <row r="21" spans="1:10" ht="93.75">
      <c r="A21" s="11" t="s">
        <v>50</v>
      </c>
      <c r="B21" s="11" t="s">
        <v>24</v>
      </c>
      <c r="C21" s="1">
        <v>2587702593</v>
      </c>
      <c r="D21" s="5" t="s">
        <v>51</v>
      </c>
      <c r="E21" s="12">
        <v>5.05</v>
      </c>
      <c r="F21" s="12">
        <f t="shared" si="0"/>
        <v>5.05</v>
      </c>
      <c r="G21" s="19">
        <v>5.05</v>
      </c>
      <c r="H21" s="12"/>
      <c r="I21" s="19"/>
      <c r="J21" s="12"/>
    </row>
    <row r="22" spans="1:10" ht="75">
      <c r="A22" s="11" t="s">
        <v>122</v>
      </c>
      <c r="B22" s="11" t="s">
        <v>29</v>
      </c>
      <c r="C22" s="1">
        <v>2910606505</v>
      </c>
      <c r="D22" s="5" t="s">
        <v>123</v>
      </c>
      <c r="E22" s="12">
        <v>2.132</v>
      </c>
      <c r="F22" s="12">
        <f t="shared" si="0"/>
        <v>2.132</v>
      </c>
      <c r="G22" s="19">
        <v>2.132</v>
      </c>
      <c r="H22" s="12"/>
      <c r="I22" s="19"/>
      <c r="J22" s="12"/>
    </row>
    <row r="23" spans="1:10" ht="75">
      <c r="A23" s="11" t="s">
        <v>129</v>
      </c>
      <c r="B23" s="11" t="s">
        <v>29</v>
      </c>
      <c r="C23" s="1">
        <v>2910606505</v>
      </c>
      <c r="D23" s="5" t="s">
        <v>128</v>
      </c>
      <c r="E23" s="12">
        <v>0.487</v>
      </c>
      <c r="F23" s="12">
        <f t="shared" si="0"/>
        <v>0.487</v>
      </c>
      <c r="G23" s="19"/>
      <c r="H23" s="12"/>
      <c r="I23" s="19">
        <v>0.487</v>
      </c>
      <c r="J23" s="12"/>
    </row>
    <row r="24" spans="1:10" ht="75">
      <c r="A24" s="11" t="s">
        <v>131</v>
      </c>
      <c r="B24" s="11" t="s">
        <v>132</v>
      </c>
      <c r="C24" s="1">
        <v>2819313730</v>
      </c>
      <c r="D24" s="5" t="s">
        <v>130</v>
      </c>
      <c r="E24" s="12">
        <v>6.25</v>
      </c>
      <c r="F24" s="12">
        <f t="shared" si="0"/>
        <v>6.25</v>
      </c>
      <c r="G24" s="19"/>
      <c r="H24" s="12"/>
      <c r="I24" s="19">
        <v>6.25</v>
      </c>
      <c r="J24" s="12"/>
    </row>
    <row r="25" spans="1:10" ht="76.5" customHeight="1">
      <c r="A25" s="11" t="s">
        <v>133</v>
      </c>
      <c r="B25" s="11" t="s">
        <v>135</v>
      </c>
      <c r="C25" s="1">
        <v>41016389</v>
      </c>
      <c r="D25" s="5" t="s">
        <v>134</v>
      </c>
      <c r="E25" s="12">
        <v>2.7</v>
      </c>
      <c r="F25" s="12">
        <f t="shared" si="0"/>
        <v>2.7</v>
      </c>
      <c r="G25" s="19"/>
      <c r="H25" s="12"/>
      <c r="I25" s="19">
        <v>2.7</v>
      </c>
      <c r="J25" s="12"/>
    </row>
    <row r="26" spans="1:10" ht="95.25" customHeight="1">
      <c r="A26" s="11" t="s">
        <v>136</v>
      </c>
      <c r="B26" s="11" t="s">
        <v>140</v>
      </c>
      <c r="C26" s="28" t="s">
        <v>138</v>
      </c>
      <c r="D26" s="5" t="s">
        <v>137</v>
      </c>
      <c r="E26" s="12">
        <v>7.9</v>
      </c>
      <c r="F26" s="12">
        <f t="shared" si="0"/>
        <v>7.9</v>
      </c>
      <c r="G26" s="19"/>
      <c r="H26" s="12"/>
      <c r="I26" s="19">
        <v>7.9</v>
      </c>
      <c r="J26" s="12"/>
    </row>
    <row r="27" spans="1:10" ht="95.25" customHeight="1">
      <c r="A27" s="11" t="s">
        <v>141</v>
      </c>
      <c r="B27" s="11" t="s">
        <v>143</v>
      </c>
      <c r="C27" s="28" t="s">
        <v>144</v>
      </c>
      <c r="D27" s="5" t="s">
        <v>142</v>
      </c>
      <c r="E27" s="12">
        <v>0.843</v>
      </c>
      <c r="F27" s="12">
        <f t="shared" si="0"/>
        <v>0.843</v>
      </c>
      <c r="G27" s="19"/>
      <c r="H27" s="12"/>
      <c r="I27" s="19">
        <v>0.843</v>
      </c>
      <c r="J27" s="12"/>
    </row>
    <row r="28" spans="1:10" ht="93.75">
      <c r="A28" s="11" t="s">
        <v>55</v>
      </c>
      <c r="B28" s="11" t="s">
        <v>56</v>
      </c>
      <c r="C28" s="1">
        <v>38839332</v>
      </c>
      <c r="D28" s="5" t="s">
        <v>57</v>
      </c>
      <c r="E28" s="12">
        <v>6.8796</v>
      </c>
      <c r="F28" s="12">
        <f t="shared" si="0"/>
        <v>6.8796</v>
      </c>
      <c r="G28" s="19">
        <v>6.8796</v>
      </c>
      <c r="H28" s="12"/>
      <c r="I28" s="19"/>
      <c r="J28" s="12"/>
    </row>
    <row r="29" spans="1:10" ht="56.25">
      <c r="A29" s="11" t="s">
        <v>93</v>
      </c>
      <c r="B29" s="11" t="s">
        <v>94</v>
      </c>
      <c r="C29" s="28" t="s">
        <v>95</v>
      </c>
      <c r="D29" s="5" t="s">
        <v>96</v>
      </c>
      <c r="E29" s="12">
        <v>1.32192</v>
      </c>
      <c r="F29" s="12">
        <f t="shared" si="0"/>
        <v>0.44064</v>
      </c>
      <c r="G29" s="19">
        <v>0.44064</v>
      </c>
      <c r="H29" s="12"/>
      <c r="I29" s="19"/>
      <c r="J29" s="12"/>
    </row>
    <row r="30" spans="1:10" s="2" customFormat="1" ht="18.75">
      <c r="A30" s="59" t="s">
        <v>14</v>
      </c>
      <c r="B30" s="59"/>
      <c r="C30" s="59"/>
      <c r="D30" s="59"/>
      <c r="E30" s="13">
        <f aca="true" t="shared" si="1" ref="E30:J30">SUM(E11:E29)</f>
        <v>152.59102</v>
      </c>
      <c r="F30" s="13">
        <f t="shared" si="1"/>
        <v>131.64374</v>
      </c>
      <c r="G30" s="13">
        <f t="shared" si="1"/>
        <v>82.84174</v>
      </c>
      <c r="H30" s="13">
        <f t="shared" si="1"/>
        <v>0</v>
      </c>
      <c r="I30" s="13">
        <f t="shared" si="1"/>
        <v>48.80199999999999</v>
      </c>
      <c r="J30" s="13">
        <f t="shared" si="1"/>
        <v>0</v>
      </c>
    </row>
    <row r="31" spans="1:10" s="2" customFormat="1" ht="18.75">
      <c r="A31" s="59" t="s">
        <v>97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s="2" customFormat="1" ht="75">
      <c r="A32" s="11" t="s">
        <v>100</v>
      </c>
      <c r="B32" s="14" t="s">
        <v>98</v>
      </c>
      <c r="C32" s="1">
        <v>31816235</v>
      </c>
      <c r="D32" s="5" t="s">
        <v>99</v>
      </c>
      <c r="E32" s="12">
        <v>756.5</v>
      </c>
      <c r="F32" s="12">
        <f>SUM(G32:J32)</f>
        <v>40.86761</v>
      </c>
      <c r="G32" s="19">
        <v>40.86761</v>
      </c>
      <c r="H32" s="12"/>
      <c r="I32" s="19"/>
      <c r="J32" s="12"/>
    </row>
    <row r="33" spans="1:10" s="2" customFormat="1" ht="75">
      <c r="A33" s="11" t="s">
        <v>145</v>
      </c>
      <c r="B33" s="5" t="s">
        <v>147</v>
      </c>
      <c r="C33" s="5">
        <v>39190161</v>
      </c>
      <c r="D33" s="5" t="s">
        <v>146</v>
      </c>
      <c r="E33" s="12">
        <v>20.14786</v>
      </c>
      <c r="F33" s="12">
        <f>SUM(G33:J33)</f>
        <v>20.14786</v>
      </c>
      <c r="G33" s="19"/>
      <c r="H33" s="12"/>
      <c r="I33" s="19">
        <v>20.14786</v>
      </c>
      <c r="J33" s="13"/>
    </row>
    <row r="34" spans="1:10" s="2" customFormat="1" ht="18.75">
      <c r="A34" s="59" t="s">
        <v>178</v>
      </c>
      <c r="B34" s="59"/>
      <c r="C34" s="59"/>
      <c r="D34" s="59"/>
      <c r="E34" s="30">
        <f aca="true" t="shared" si="2" ref="E34:J34">SUM(E32:E33)</f>
        <v>776.64786</v>
      </c>
      <c r="F34" s="30">
        <f t="shared" si="2"/>
        <v>61.01547</v>
      </c>
      <c r="G34" s="30">
        <f t="shared" si="2"/>
        <v>40.86761</v>
      </c>
      <c r="H34" s="30">
        <f t="shared" si="2"/>
        <v>0</v>
      </c>
      <c r="I34" s="30">
        <f t="shared" si="2"/>
        <v>20.14786</v>
      </c>
      <c r="J34" s="30">
        <f t="shared" si="2"/>
        <v>0</v>
      </c>
    </row>
    <row r="35" spans="1:10" ht="18.75">
      <c r="A35" s="59" t="s">
        <v>12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12.5">
      <c r="A36" s="11" t="s">
        <v>60</v>
      </c>
      <c r="B36" s="11" t="s">
        <v>58</v>
      </c>
      <c r="C36" s="1">
        <v>30481856</v>
      </c>
      <c r="D36" s="18" t="s">
        <v>34</v>
      </c>
      <c r="E36" s="23">
        <v>736.57</v>
      </c>
      <c r="F36" s="12">
        <f aca="true" t="shared" si="3" ref="F36:F55">SUM(G36:J36)</f>
        <v>120.79849</v>
      </c>
      <c r="G36" s="19">
        <v>23.63088</v>
      </c>
      <c r="H36" s="12"/>
      <c r="I36" s="19">
        <f>40.66581-3.93848+60.44028</f>
        <v>97.16761</v>
      </c>
      <c r="J36" s="12"/>
    </row>
    <row r="37" spans="1:10" ht="93.75">
      <c r="A37" s="11" t="s">
        <v>59</v>
      </c>
      <c r="B37" s="11" t="s">
        <v>61</v>
      </c>
      <c r="C37" s="1">
        <v>34407781</v>
      </c>
      <c r="D37" s="18" t="s">
        <v>32</v>
      </c>
      <c r="E37" s="23">
        <v>289.0004</v>
      </c>
      <c r="F37" s="12">
        <f t="shared" si="3"/>
        <v>13.62726</v>
      </c>
      <c r="G37" s="19">
        <v>6.81363</v>
      </c>
      <c r="H37" s="12"/>
      <c r="I37" s="19">
        <v>6.81363</v>
      </c>
      <c r="J37" s="12"/>
    </row>
    <row r="38" spans="1:10" ht="56.25">
      <c r="A38" s="11" t="s">
        <v>120</v>
      </c>
      <c r="B38" s="11" t="s">
        <v>78</v>
      </c>
      <c r="C38" s="1">
        <v>2808320048</v>
      </c>
      <c r="D38" s="18" t="s">
        <v>121</v>
      </c>
      <c r="E38" s="23">
        <v>12.8205</v>
      </c>
      <c r="F38" s="12">
        <f t="shared" si="3"/>
        <v>1.3986</v>
      </c>
      <c r="G38" s="19">
        <v>0.6993</v>
      </c>
      <c r="H38" s="12"/>
      <c r="I38" s="19">
        <v>0.6993</v>
      </c>
      <c r="J38" s="12"/>
    </row>
    <row r="39" spans="1:10" ht="93.75">
      <c r="A39" s="11" t="s">
        <v>115</v>
      </c>
      <c r="B39" s="11" t="s">
        <v>116</v>
      </c>
      <c r="C39" s="1">
        <v>2194012568</v>
      </c>
      <c r="D39" s="18" t="s">
        <v>114</v>
      </c>
      <c r="E39" s="23">
        <v>106.999</v>
      </c>
      <c r="F39" s="12">
        <f t="shared" si="3"/>
        <v>23.71133</v>
      </c>
      <c r="G39" s="19">
        <v>11.5071</v>
      </c>
      <c r="H39" s="12"/>
      <c r="I39" s="19">
        <v>12.20423</v>
      </c>
      <c r="J39" s="12"/>
    </row>
    <row r="40" spans="1:10" ht="117" customHeight="1">
      <c r="A40" s="11" t="s">
        <v>64</v>
      </c>
      <c r="B40" s="11" t="s">
        <v>61</v>
      </c>
      <c r="C40" s="1">
        <v>34407781</v>
      </c>
      <c r="D40" s="18" t="s">
        <v>65</v>
      </c>
      <c r="E40" s="23">
        <v>72.54</v>
      </c>
      <c r="F40" s="12">
        <f t="shared" si="3"/>
        <v>6.53148</v>
      </c>
      <c r="G40" s="19"/>
      <c r="H40" s="12"/>
      <c r="I40" s="19">
        <f>2.739+3.79248</f>
        <v>6.53148</v>
      </c>
      <c r="J40" s="12"/>
    </row>
    <row r="41" spans="1:10" ht="117" customHeight="1">
      <c r="A41" s="11" t="s">
        <v>148</v>
      </c>
      <c r="B41" s="11" t="s">
        <v>61</v>
      </c>
      <c r="C41" s="1">
        <v>34407781</v>
      </c>
      <c r="D41" s="18" t="s">
        <v>149</v>
      </c>
      <c r="E41" s="23">
        <v>110.76</v>
      </c>
      <c r="F41" s="12">
        <f t="shared" si="3"/>
        <v>10.05052</v>
      </c>
      <c r="G41" s="19"/>
      <c r="H41" s="12"/>
      <c r="I41" s="19">
        <v>10.05052</v>
      </c>
      <c r="J41" s="12"/>
    </row>
    <row r="42" spans="1:10" ht="75">
      <c r="A42" s="11" t="s">
        <v>62</v>
      </c>
      <c r="B42" s="11" t="s">
        <v>61</v>
      </c>
      <c r="C42" s="1">
        <v>34407781</v>
      </c>
      <c r="D42" s="18" t="s">
        <v>63</v>
      </c>
      <c r="E42" s="23">
        <v>262.8</v>
      </c>
      <c r="F42" s="12">
        <f t="shared" si="3"/>
        <v>5.7816</v>
      </c>
      <c r="G42" s="19">
        <v>5.7816</v>
      </c>
      <c r="H42" s="12"/>
      <c r="I42" s="19"/>
      <c r="J42" s="12"/>
    </row>
    <row r="43" spans="1:10" ht="117" customHeight="1">
      <c r="A43" s="11" t="s">
        <v>66</v>
      </c>
      <c r="B43" s="11" t="s">
        <v>61</v>
      </c>
      <c r="C43" s="1">
        <v>34407781</v>
      </c>
      <c r="D43" s="18" t="s">
        <v>67</v>
      </c>
      <c r="E43" s="23">
        <v>389.034</v>
      </c>
      <c r="F43" s="12">
        <f t="shared" si="3"/>
        <v>52.17841</v>
      </c>
      <c r="G43" s="19">
        <v>13.99108</v>
      </c>
      <c r="H43" s="12"/>
      <c r="I43" s="19">
        <f>4.8735+33.31383</f>
        <v>38.18733</v>
      </c>
      <c r="J43" s="12"/>
    </row>
    <row r="44" spans="1:10" ht="117" customHeight="1">
      <c r="A44" s="11" t="s">
        <v>150</v>
      </c>
      <c r="B44" s="11" t="s">
        <v>151</v>
      </c>
      <c r="C44" s="1">
        <v>41674955</v>
      </c>
      <c r="D44" s="18" t="s">
        <v>152</v>
      </c>
      <c r="E44" s="23">
        <v>68.3</v>
      </c>
      <c r="F44" s="12">
        <f t="shared" si="3"/>
        <v>25.297</v>
      </c>
      <c r="G44" s="19"/>
      <c r="H44" s="12"/>
      <c r="I44" s="19">
        <v>25.297</v>
      </c>
      <c r="J44" s="12"/>
    </row>
    <row r="45" spans="1:10" ht="75">
      <c r="A45" s="11" t="s">
        <v>68</v>
      </c>
      <c r="B45" s="11" t="s">
        <v>69</v>
      </c>
      <c r="C45" s="1">
        <v>38197742</v>
      </c>
      <c r="D45" s="5" t="s">
        <v>33</v>
      </c>
      <c r="E45" s="12">
        <v>38.6716</v>
      </c>
      <c r="F45" s="12">
        <f t="shared" si="3"/>
        <v>11.624500000000001</v>
      </c>
      <c r="G45" s="19">
        <v>6.032</v>
      </c>
      <c r="H45" s="12"/>
      <c r="I45" s="19">
        <v>5.5925</v>
      </c>
      <c r="J45" s="12"/>
    </row>
    <row r="46" spans="1:10" ht="75">
      <c r="A46" s="11" t="s">
        <v>70</v>
      </c>
      <c r="B46" s="11" t="s">
        <v>72</v>
      </c>
      <c r="C46" s="1">
        <v>41033603</v>
      </c>
      <c r="D46" s="5" t="s">
        <v>71</v>
      </c>
      <c r="E46" s="26">
        <v>354.8322</v>
      </c>
      <c r="F46" s="12">
        <f t="shared" si="3"/>
        <v>11.57495</v>
      </c>
      <c r="G46" s="19"/>
      <c r="H46" s="12"/>
      <c r="I46" s="19">
        <v>11.57495</v>
      </c>
      <c r="J46" s="12"/>
    </row>
    <row r="47" spans="1:10" ht="75">
      <c r="A47" s="11" t="s">
        <v>153</v>
      </c>
      <c r="B47" s="11" t="s">
        <v>75</v>
      </c>
      <c r="C47" s="1">
        <v>42498344</v>
      </c>
      <c r="D47" s="5" t="s">
        <v>154</v>
      </c>
      <c r="E47" s="26">
        <v>22.38</v>
      </c>
      <c r="F47" s="12">
        <f t="shared" si="3"/>
        <v>5.595</v>
      </c>
      <c r="G47" s="19"/>
      <c r="H47" s="12"/>
      <c r="I47" s="19">
        <f>5.595</f>
        <v>5.595</v>
      </c>
      <c r="J47" s="12"/>
    </row>
    <row r="48" spans="1:10" ht="75">
      <c r="A48" s="11" t="s">
        <v>73</v>
      </c>
      <c r="B48" s="11" t="s">
        <v>75</v>
      </c>
      <c r="C48" s="1">
        <v>42498344</v>
      </c>
      <c r="D48" s="5" t="s">
        <v>74</v>
      </c>
      <c r="E48" s="12">
        <v>26.619</v>
      </c>
      <c r="F48" s="12">
        <f t="shared" si="3"/>
        <v>26.619</v>
      </c>
      <c r="G48" s="19">
        <v>26.619</v>
      </c>
      <c r="H48" s="12"/>
      <c r="I48" s="19"/>
      <c r="J48" s="12"/>
    </row>
    <row r="49" spans="1:10" ht="93.75">
      <c r="A49" s="11" t="s">
        <v>76</v>
      </c>
      <c r="B49" s="11" t="s">
        <v>78</v>
      </c>
      <c r="C49" s="1">
        <v>2808320048</v>
      </c>
      <c r="D49" s="5" t="s">
        <v>77</v>
      </c>
      <c r="E49" s="12">
        <v>18.72</v>
      </c>
      <c r="F49" s="12">
        <f t="shared" si="3"/>
        <v>8.64</v>
      </c>
      <c r="G49" s="19"/>
      <c r="H49" s="12"/>
      <c r="I49" s="19">
        <f>4.32+4.32</f>
        <v>8.64</v>
      </c>
      <c r="J49" s="12"/>
    </row>
    <row r="50" spans="1:10" ht="75">
      <c r="A50" s="11" t="s">
        <v>155</v>
      </c>
      <c r="B50" s="11" t="s">
        <v>156</v>
      </c>
      <c r="C50" s="1">
        <v>2251605227</v>
      </c>
      <c r="D50" s="5" t="s">
        <v>157</v>
      </c>
      <c r="E50" s="12">
        <v>3.96</v>
      </c>
      <c r="F50" s="12">
        <f t="shared" si="3"/>
        <v>3.96</v>
      </c>
      <c r="G50" s="19"/>
      <c r="H50" s="12"/>
      <c r="I50" s="19">
        <v>3.96</v>
      </c>
      <c r="J50" s="12"/>
    </row>
    <row r="51" spans="1:10" ht="75">
      <c r="A51" s="11" t="s">
        <v>158</v>
      </c>
      <c r="B51" s="11" t="s">
        <v>159</v>
      </c>
      <c r="C51" s="1">
        <v>37408070</v>
      </c>
      <c r="D51" s="5" t="s">
        <v>160</v>
      </c>
      <c r="E51" s="12">
        <v>286.812</v>
      </c>
      <c r="F51" s="12">
        <f t="shared" si="3"/>
        <v>18.504</v>
      </c>
      <c r="G51" s="19"/>
      <c r="H51" s="12"/>
      <c r="I51" s="19">
        <v>18.504</v>
      </c>
      <c r="J51" s="12"/>
    </row>
    <row r="52" spans="1:10" ht="115.5" customHeight="1">
      <c r="A52" s="11" t="s">
        <v>161</v>
      </c>
      <c r="B52" s="11" t="s">
        <v>163</v>
      </c>
      <c r="C52" s="1">
        <v>37521072</v>
      </c>
      <c r="D52" s="5" t="s">
        <v>162</v>
      </c>
      <c r="E52" s="12">
        <v>42.1245</v>
      </c>
      <c r="F52" s="12">
        <f t="shared" si="3"/>
        <v>42.1245</v>
      </c>
      <c r="G52" s="19"/>
      <c r="H52" s="12"/>
      <c r="I52" s="19">
        <v>42.1245</v>
      </c>
      <c r="J52" s="12"/>
    </row>
    <row r="53" spans="1:10" ht="115.5" customHeight="1">
      <c r="A53" s="11" t="s">
        <v>164</v>
      </c>
      <c r="B53" s="11" t="s">
        <v>78</v>
      </c>
      <c r="C53" s="1">
        <v>2808320048</v>
      </c>
      <c r="D53" s="5" t="s">
        <v>165</v>
      </c>
      <c r="E53" s="12">
        <v>59.2</v>
      </c>
      <c r="F53" s="12">
        <f t="shared" si="3"/>
        <v>1.8315</v>
      </c>
      <c r="G53" s="19"/>
      <c r="H53" s="12"/>
      <c r="I53" s="19">
        <v>1.8315</v>
      </c>
      <c r="J53" s="12"/>
    </row>
    <row r="54" spans="1:10" ht="115.5" customHeight="1">
      <c r="A54" s="11" t="s">
        <v>167</v>
      </c>
      <c r="B54" s="11" t="s">
        <v>166</v>
      </c>
      <c r="C54" s="1">
        <v>38993915</v>
      </c>
      <c r="D54" s="5" t="s">
        <v>168</v>
      </c>
      <c r="E54" s="12">
        <v>270.96</v>
      </c>
      <c r="F54" s="12">
        <f t="shared" si="3"/>
        <v>11.74974</v>
      </c>
      <c r="G54" s="19"/>
      <c r="H54" s="12"/>
      <c r="I54" s="19">
        <v>11.74974</v>
      </c>
      <c r="J54" s="12"/>
    </row>
    <row r="55" spans="1:10" ht="115.5" customHeight="1">
      <c r="A55" s="11" t="s">
        <v>169</v>
      </c>
      <c r="B55" s="11" t="s">
        <v>171</v>
      </c>
      <c r="C55" s="1">
        <v>2543616535</v>
      </c>
      <c r="D55" s="5" t="s">
        <v>170</v>
      </c>
      <c r="E55" s="12">
        <v>26.7665</v>
      </c>
      <c r="F55" s="12">
        <f t="shared" si="3"/>
        <v>26.7665</v>
      </c>
      <c r="G55" s="19"/>
      <c r="H55" s="12"/>
      <c r="I55" s="19">
        <v>26.7665</v>
      </c>
      <c r="J55" s="12"/>
    </row>
    <row r="56" spans="1:10" s="2" customFormat="1" ht="18.75">
      <c r="A56" s="59" t="s">
        <v>15</v>
      </c>
      <c r="B56" s="59"/>
      <c r="C56" s="59"/>
      <c r="D56" s="59"/>
      <c r="E56" s="13">
        <f aca="true" t="shared" si="4" ref="E56:J56">SUM(E36:E55)</f>
        <v>3199.8697</v>
      </c>
      <c r="F56" s="13">
        <f t="shared" si="4"/>
        <v>428.36438</v>
      </c>
      <c r="G56" s="13">
        <f t="shared" si="4"/>
        <v>95.07459</v>
      </c>
      <c r="H56" s="13">
        <f t="shared" si="4"/>
        <v>0</v>
      </c>
      <c r="I56" s="13">
        <f t="shared" si="4"/>
        <v>333.28979</v>
      </c>
      <c r="J56" s="13">
        <f t="shared" si="4"/>
        <v>0</v>
      </c>
    </row>
    <row r="57" spans="1:10" ht="18.75">
      <c r="A57" s="59" t="s">
        <v>13</v>
      </c>
      <c r="B57" s="59"/>
      <c r="C57" s="59"/>
      <c r="D57" s="59"/>
      <c r="E57" s="59"/>
      <c r="F57" s="59"/>
      <c r="G57" s="59"/>
      <c r="H57" s="59"/>
      <c r="I57" s="59"/>
      <c r="J57" s="59"/>
    </row>
    <row r="58" spans="1:10" ht="168.75">
      <c r="A58" s="5" t="s">
        <v>79</v>
      </c>
      <c r="B58" s="11" t="s">
        <v>37</v>
      </c>
      <c r="C58" s="1">
        <v>2811012290</v>
      </c>
      <c r="D58" s="27" t="s">
        <v>80</v>
      </c>
      <c r="E58" s="19">
        <f>4.766+16.905+8.105</f>
        <v>29.776</v>
      </c>
      <c r="F58" s="12">
        <f aca="true" t="shared" si="5" ref="F58:F70">SUM(G58:J58)</f>
        <v>29.776000000000003</v>
      </c>
      <c r="G58" s="19">
        <v>4.766</v>
      </c>
      <c r="H58" s="5">
        <f>16.905+8.105</f>
        <v>25.01</v>
      </c>
      <c r="I58" s="24"/>
      <c r="J58" s="24"/>
    </row>
    <row r="59" spans="1:10" ht="75">
      <c r="A59" s="15" t="s">
        <v>35</v>
      </c>
      <c r="B59" s="14" t="s">
        <v>26</v>
      </c>
      <c r="C59" s="1">
        <v>2708008658</v>
      </c>
      <c r="D59" s="14" t="s">
        <v>36</v>
      </c>
      <c r="E59" s="12">
        <v>0.75</v>
      </c>
      <c r="F59" s="12">
        <f t="shared" si="5"/>
        <v>0.5</v>
      </c>
      <c r="G59" s="19">
        <f>0.25+0.25</f>
        <v>0.5</v>
      </c>
      <c r="H59" s="12"/>
      <c r="I59" s="19"/>
      <c r="J59" s="12"/>
    </row>
    <row r="60" spans="1:10" ht="75">
      <c r="A60" s="15" t="s">
        <v>102</v>
      </c>
      <c r="B60" s="14" t="s">
        <v>25</v>
      </c>
      <c r="C60" s="1">
        <v>33794989</v>
      </c>
      <c r="D60" s="14" t="s">
        <v>101</v>
      </c>
      <c r="E60" s="12">
        <v>1.397</v>
      </c>
      <c r="F60" s="12">
        <f t="shared" si="5"/>
        <v>1.397</v>
      </c>
      <c r="G60" s="19">
        <v>1.397</v>
      </c>
      <c r="H60" s="12"/>
      <c r="I60" s="19"/>
      <c r="J60" s="12"/>
    </row>
    <row r="61" spans="1:10" ht="75">
      <c r="A61" s="15" t="s">
        <v>84</v>
      </c>
      <c r="B61" s="14" t="s">
        <v>81</v>
      </c>
      <c r="C61" s="1" t="s">
        <v>82</v>
      </c>
      <c r="D61" s="14" t="s">
        <v>83</v>
      </c>
      <c r="E61" s="12">
        <v>1.9573</v>
      </c>
      <c r="F61" s="12">
        <f t="shared" si="5"/>
        <v>0.6382300000000001</v>
      </c>
      <c r="G61" s="19">
        <f>0.32871+0.24442+0.0651</f>
        <v>0.6382300000000001</v>
      </c>
      <c r="H61" s="12"/>
      <c r="I61" s="19"/>
      <c r="J61" s="12"/>
    </row>
    <row r="62" spans="1:10" ht="150">
      <c r="A62" s="15" t="s">
        <v>90</v>
      </c>
      <c r="B62" s="14" t="s">
        <v>88</v>
      </c>
      <c r="C62" s="28" t="s">
        <v>139</v>
      </c>
      <c r="D62" s="18" t="s">
        <v>89</v>
      </c>
      <c r="E62" s="12">
        <v>4.01958</v>
      </c>
      <c r="F62" s="12">
        <f t="shared" si="5"/>
        <v>4.01958</v>
      </c>
      <c r="G62" s="19">
        <v>4.01958</v>
      </c>
      <c r="H62" s="12"/>
      <c r="I62" s="19"/>
      <c r="J62" s="12"/>
    </row>
    <row r="63" spans="1:10" ht="75">
      <c r="A63" s="15" t="s">
        <v>92</v>
      </c>
      <c r="B63" s="14" t="s">
        <v>88</v>
      </c>
      <c r="C63" s="28" t="s">
        <v>139</v>
      </c>
      <c r="D63" s="18" t="s">
        <v>91</v>
      </c>
      <c r="E63" s="12">
        <v>0.7344</v>
      </c>
      <c r="F63" s="12">
        <f t="shared" si="5"/>
        <v>0.7344</v>
      </c>
      <c r="G63" s="19">
        <v>0.7344</v>
      </c>
      <c r="H63" s="12"/>
      <c r="I63" s="19"/>
      <c r="J63" s="12"/>
    </row>
    <row r="64" spans="1:10" ht="187.5">
      <c r="A64" s="15" t="s">
        <v>112</v>
      </c>
      <c r="B64" s="14" t="s">
        <v>110</v>
      </c>
      <c r="C64" s="1">
        <v>38461727</v>
      </c>
      <c r="D64" s="5" t="s">
        <v>111</v>
      </c>
      <c r="E64" s="12">
        <v>2.15093</v>
      </c>
      <c r="F64" s="12">
        <f t="shared" si="5"/>
        <v>2.15093</v>
      </c>
      <c r="G64" s="19">
        <v>2.15093</v>
      </c>
      <c r="H64" s="12"/>
      <c r="I64" s="19"/>
      <c r="J64" s="12"/>
    </row>
    <row r="65" spans="1:10" ht="56.25" customHeight="1">
      <c r="A65" s="15" t="s">
        <v>117</v>
      </c>
      <c r="B65" s="14" t="s">
        <v>119</v>
      </c>
      <c r="C65" s="1">
        <v>2793614339</v>
      </c>
      <c r="D65" s="5" t="s">
        <v>118</v>
      </c>
      <c r="E65" s="12">
        <v>24</v>
      </c>
      <c r="F65" s="12">
        <f t="shared" si="5"/>
        <v>4</v>
      </c>
      <c r="G65" s="19">
        <v>4</v>
      </c>
      <c r="H65" s="12"/>
      <c r="I65" s="19"/>
      <c r="J65" s="12"/>
    </row>
    <row r="66" spans="1:10" ht="131.25">
      <c r="A66" s="15" t="s">
        <v>107</v>
      </c>
      <c r="B66" s="11" t="s">
        <v>106</v>
      </c>
      <c r="C66" s="1">
        <v>36359033</v>
      </c>
      <c r="D66" s="18" t="s">
        <v>103</v>
      </c>
      <c r="E66" s="12">
        <v>12</v>
      </c>
      <c r="F66" s="12">
        <f t="shared" si="5"/>
        <v>12</v>
      </c>
      <c r="G66" s="19">
        <v>12</v>
      </c>
      <c r="H66" s="12"/>
      <c r="I66" s="19"/>
      <c r="J66" s="12"/>
    </row>
    <row r="67" spans="1:10" ht="112.5">
      <c r="A67" s="15" t="s">
        <v>108</v>
      </c>
      <c r="B67" s="11" t="s">
        <v>106</v>
      </c>
      <c r="C67" s="1">
        <v>36359033</v>
      </c>
      <c r="D67" s="18" t="s">
        <v>104</v>
      </c>
      <c r="E67" s="12">
        <v>15.984</v>
      </c>
      <c r="F67" s="12">
        <f t="shared" si="5"/>
        <v>15.984</v>
      </c>
      <c r="G67" s="19">
        <v>15.984</v>
      </c>
      <c r="H67" s="12"/>
      <c r="I67" s="19"/>
      <c r="J67" s="12"/>
    </row>
    <row r="68" spans="1:10" ht="150">
      <c r="A68" s="15" t="s">
        <v>109</v>
      </c>
      <c r="B68" s="11" t="s">
        <v>106</v>
      </c>
      <c r="C68" s="1">
        <v>36359033</v>
      </c>
      <c r="D68" s="18" t="s">
        <v>105</v>
      </c>
      <c r="E68" s="12">
        <v>3.12528</v>
      </c>
      <c r="F68" s="12">
        <f t="shared" si="5"/>
        <v>3.12528</v>
      </c>
      <c r="G68" s="19">
        <v>3.12528</v>
      </c>
      <c r="H68" s="12"/>
      <c r="I68" s="19"/>
      <c r="J68" s="12"/>
    </row>
    <row r="69" spans="1:10" ht="93.75">
      <c r="A69" s="15" t="s">
        <v>85</v>
      </c>
      <c r="B69" s="14" t="s">
        <v>87</v>
      </c>
      <c r="C69" s="28" t="s">
        <v>175</v>
      </c>
      <c r="D69" s="18" t="s">
        <v>86</v>
      </c>
      <c r="E69" s="12">
        <v>4.454</v>
      </c>
      <c r="F69" s="12">
        <f t="shared" si="5"/>
        <v>4.454</v>
      </c>
      <c r="G69" s="19">
        <v>4.454</v>
      </c>
      <c r="H69" s="12"/>
      <c r="I69" s="19"/>
      <c r="J69" s="12"/>
    </row>
    <row r="70" spans="1:10" ht="75">
      <c r="A70" s="15" t="s">
        <v>180</v>
      </c>
      <c r="B70" s="14" t="s">
        <v>181</v>
      </c>
      <c r="C70" s="1">
        <v>41477040</v>
      </c>
      <c r="D70" s="5" t="s">
        <v>182</v>
      </c>
      <c r="E70" s="12">
        <v>-0.35455</v>
      </c>
      <c r="F70" s="12">
        <f t="shared" si="5"/>
        <v>-0.35455</v>
      </c>
      <c r="G70" s="19">
        <v>-0.35455</v>
      </c>
      <c r="H70" s="12"/>
      <c r="I70" s="19"/>
      <c r="J70" s="12"/>
    </row>
    <row r="71" spans="1:10" s="2" customFormat="1" ht="18.75">
      <c r="A71" s="59" t="s">
        <v>16</v>
      </c>
      <c r="B71" s="59"/>
      <c r="C71" s="59"/>
      <c r="D71" s="59"/>
      <c r="E71" s="13">
        <f>SUM(E58:E70)</f>
        <v>99.99394</v>
      </c>
      <c r="F71" s="13">
        <f>SUM(F58:F70)</f>
        <v>78.42487</v>
      </c>
      <c r="G71" s="13">
        <f>SUM(G58:G70)</f>
        <v>53.41487</v>
      </c>
      <c r="H71" s="13">
        <f>SUM(H58:H69)</f>
        <v>25.01</v>
      </c>
      <c r="I71" s="13">
        <f>SUM(I58:I69)</f>
        <v>0</v>
      </c>
      <c r="J71" s="13">
        <f>SUM(J58:J69)</f>
        <v>0</v>
      </c>
    </row>
    <row r="72" spans="1:10" s="7" customFormat="1" ht="20.25">
      <c r="A72" s="59" t="s">
        <v>172</v>
      </c>
      <c r="B72" s="59"/>
      <c r="C72" s="59"/>
      <c r="D72" s="59"/>
      <c r="E72" s="59"/>
      <c r="F72" s="59"/>
      <c r="G72" s="59"/>
      <c r="H72" s="59"/>
      <c r="I72" s="59"/>
      <c r="J72" s="59"/>
    </row>
    <row r="73" spans="1:10" s="7" customFormat="1" ht="93.75">
      <c r="A73" s="15" t="s">
        <v>174</v>
      </c>
      <c r="B73" s="11" t="s">
        <v>176</v>
      </c>
      <c r="C73" s="11">
        <v>2992010518</v>
      </c>
      <c r="D73" s="11" t="s">
        <v>177</v>
      </c>
      <c r="E73" s="29">
        <v>8.5</v>
      </c>
      <c r="F73" s="29">
        <f>SUM(G73:J73)</f>
        <v>8.5</v>
      </c>
      <c r="G73" s="29"/>
      <c r="H73" s="29"/>
      <c r="I73" s="29">
        <v>8.5</v>
      </c>
      <c r="J73" s="29"/>
    </row>
    <row r="74" spans="1:10" s="7" customFormat="1" ht="20.25">
      <c r="A74" s="59" t="s">
        <v>173</v>
      </c>
      <c r="B74" s="59"/>
      <c r="C74" s="59"/>
      <c r="D74" s="59"/>
      <c r="E74" s="17">
        <f aca="true" t="shared" si="6" ref="E74:J74">SUM(E73)</f>
        <v>8.5</v>
      </c>
      <c r="F74" s="17">
        <f t="shared" si="6"/>
        <v>8.5</v>
      </c>
      <c r="G74" s="17">
        <f t="shared" si="6"/>
        <v>0</v>
      </c>
      <c r="H74" s="17">
        <f t="shared" si="6"/>
        <v>0</v>
      </c>
      <c r="I74" s="17">
        <f t="shared" si="6"/>
        <v>8.5</v>
      </c>
      <c r="J74" s="17">
        <f t="shared" si="6"/>
        <v>0</v>
      </c>
    </row>
    <row r="75" spans="1:10" s="7" customFormat="1" ht="20.25">
      <c r="A75" s="61" t="s">
        <v>17</v>
      </c>
      <c r="B75" s="61"/>
      <c r="C75" s="61"/>
      <c r="D75" s="61"/>
      <c r="E75" s="17">
        <f aca="true" t="shared" si="7" ref="E75:J75">E74+E71+E56+E34+E30</f>
        <v>4237.60252</v>
      </c>
      <c r="F75" s="17">
        <f t="shared" si="7"/>
        <v>707.9484600000001</v>
      </c>
      <c r="G75" s="17">
        <f t="shared" si="7"/>
        <v>272.19881000000004</v>
      </c>
      <c r="H75" s="17">
        <f t="shared" si="7"/>
        <v>25.01</v>
      </c>
      <c r="I75" s="17">
        <f t="shared" si="7"/>
        <v>410.73965</v>
      </c>
      <c r="J75" s="17">
        <f t="shared" si="7"/>
        <v>0</v>
      </c>
    </row>
    <row r="77" spans="1:10" s="7" customFormat="1" ht="20.25">
      <c r="A77" s="6" t="s">
        <v>21</v>
      </c>
      <c r="B77" s="6"/>
      <c r="C77" s="6"/>
      <c r="E77" s="50"/>
      <c r="F77" s="50"/>
      <c r="G77" s="20"/>
      <c r="H77" s="8"/>
      <c r="I77" s="50" t="s">
        <v>31</v>
      </c>
      <c r="J77" s="50"/>
    </row>
    <row r="78" spans="1:10" s="7" customFormat="1" ht="20.25">
      <c r="A78" s="6"/>
      <c r="B78" s="6"/>
      <c r="C78" s="6"/>
      <c r="E78" s="8"/>
      <c r="F78" s="8"/>
      <c r="G78" s="20"/>
      <c r="H78" s="8"/>
      <c r="I78" s="20"/>
      <c r="J78" s="8"/>
    </row>
    <row r="79" spans="1:10" s="7" customFormat="1" ht="20.25">
      <c r="A79" s="51" t="s">
        <v>22</v>
      </c>
      <c r="B79" s="51"/>
      <c r="C79" s="51"/>
      <c r="E79" s="8"/>
      <c r="F79" s="8"/>
      <c r="G79" s="20"/>
      <c r="H79" s="8"/>
      <c r="I79" s="50" t="s">
        <v>30</v>
      </c>
      <c r="J79" s="50"/>
    </row>
    <row r="80" spans="1:10" ht="18.75">
      <c r="A80" s="52" t="s">
        <v>28</v>
      </c>
      <c r="B80" s="52"/>
      <c r="C80" s="3"/>
      <c r="E80" s="3"/>
      <c r="F80" s="3"/>
      <c r="G80" s="3"/>
      <c r="H80" s="3"/>
      <c r="I80" s="3"/>
      <c r="J80" s="3"/>
    </row>
  </sheetData>
  <sheetProtection/>
  <mergeCells count="28">
    <mergeCell ref="A80:B80"/>
    <mergeCell ref="E77:F77"/>
    <mergeCell ref="I77:J77"/>
    <mergeCell ref="A31:J31"/>
    <mergeCell ref="A72:J72"/>
    <mergeCell ref="A74:D74"/>
    <mergeCell ref="A34:D34"/>
    <mergeCell ref="A75:D75"/>
    <mergeCell ref="A35:J35"/>
    <mergeCell ref="C6:C8"/>
    <mergeCell ref="D6:D8"/>
    <mergeCell ref="A79:C79"/>
    <mergeCell ref="A56:D56"/>
    <mergeCell ref="A57:J57"/>
    <mergeCell ref="A71:D71"/>
    <mergeCell ref="I79:J79"/>
    <mergeCell ref="A30:D30"/>
    <mergeCell ref="E6:E8"/>
    <mergeCell ref="F6:J6"/>
    <mergeCell ref="G7:J7"/>
    <mergeCell ref="A10:J10"/>
    <mergeCell ref="A1:J1"/>
    <mergeCell ref="A2:J2"/>
    <mergeCell ref="A3:J3"/>
    <mergeCell ref="A4:J4"/>
    <mergeCell ref="A6:A8"/>
    <mergeCell ref="B6:B8"/>
    <mergeCell ref="F7:F8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2019-03-04T08:19:15Z</cp:lastPrinted>
  <dcterms:created xsi:type="dcterms:W3CDTF">2017-03-21T09:08:29Z</dcterms:created>
  <dcterms:modified xsi:type="dcterms:W3CDTF">2019-03-04T08:50:26Z</dcterms:modified>
  <cp:category/>
  <cp:version/>
  <cp:contentType/>
  <cp:contentStatus/>
</cp:coreProperties>
</file>